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0730" windowHeight="9525"/>
  </bookViews>
  <sheets>
    <sheet name="DADOS ESTATÍSTICOS" sheetId="5" r:id="rId1"/>
    <sheet name="DADOS PARA BALANÇO" sheetId="6" r:id="rId2"/>
    <sheet name="Gabarito 1" sheetId="7" state="hidden" r:id="rId3"/>
    <sheet name="Gabarito 2" sheetId="8" state="hidden" r:id="rId4"/>
  </sheets>
  <calcPr calcId="144525"/>
</workbook>
</file>

<file path=xl/calcChain.xml><?xml version="1.0" encoding="utf-8"?>
<calcChain xmlns="http://schemas.openxmlformats.org/spreadsheetml/2006/main">
  <c r="X7" i="8" l="1"/>
  <c r="Y7" i="8"/>
  <c r="Z7" i="8"/>
  <c r="AA7" i="8" s="1"/>
  <c r="X8" i="8"/>
  <c r="Y8" i="8"/>
  <c r="Z8" i="8"/>
  <c r="AA8" i="8" s="1"/>
  <c r="X9" i="8"/>
  <c r="Y9" i="8"/>
  <c r="Z9" i="8"/>
  <c r="AA9" i="8" s="1"/>
  <c r="X10" i="8"/>
  <c r="Y10" i="8"/>
  <c r="Z10" i="8"/>
  <c r="AA10" i="8" s="1"/>
  <c r="X11" i="8"/>
  <c r="Y11" i="8"/>
  <c r="Z11" i="8"/>
  <c r="AA11" i="8" s="1"/>
  <c r="X12" i="8"/>
  <c r="Y12" i="8"/>
  <c r="Z12" i="8"/>
  <c r="AA12" i="8" s="1"/>
  <c r="X13" i="8"/>
  <c r="Y13" i="8"/>
  <c r="Z13" i="8"/>
  <c r="AA13" i="8" s="1"/>
  <c r="X14" i="8"/>
  <c r="Y14" i="8"/>
  <c r="Z14" i="8"/>
  <c r="AA14" i="8" s="1"/>
  <c r="X19" i="8"/>
  <c r="Y19" i="8"/>
  <c r="Z19" i="8"/>
  <c r="AA19" i="8" s="1"/>
  <c r="X20" i="8"/>
  <c r="Y20" i="8"/>
  <c r="Z20" i="8"/>
  <c r="AA20" i="8" s="1"/>
  <c r="X21" i="8"/>
  <c r="Y21" i="8"/>
  <c r="Z21" i="8"/>
  <c r="AA21" i="8" s="1"/>
  <c r="X22" i="8"/>
  <c r="Y22" i="8"/>
  <c r="Z22" i="8"/>
  <c r="AA22" i="8" s="1"/>
  <c r="X23" i="8"/>
  <c r="Y23" i="8"/>
  <c r="Z23" i="8"/>
  <c r="AA23" i="8" s="1"/>
  <c r="X24" i="8"/>
  <c r="Y24" i="8"/>
  <c r="Z24" i="8"/>
  <c r="AA24" i="8" s="1"/>
  <c r="X25" i="8"/>
  <c r="Y25" i="8"/>
  <c r="Z25" i="8"/>
  <c r="AA25" i="8" s="1"/>
  <c r="X26" i="8"/>
  <c r="Y26" i="8"/>
  <c r="Z26" i="8"/>
  <c r="AA26" i="8" s="1"/>
  <c r="C6" i="7"/>
  <c r="D6" i="7"/>
  <c r="E6" i="7"/>
  <c r="G6" i="7"/>
  <c r="H6" i="7"/>
  <c r="I6" i="7"/>
  <c r="K6" i="7"/>
  <c r="L6" i="7"/>
  <c r="M6" i="7"/>
  <c r="O6" i="7"/>
  <c r="P6" i="7"/>
  <c r="Q6" i="7"/>
  <c r="S6" i="7"/>
  <c r="T6" i="7"/>
  <c r="U6" i="7"/>
  <c r="W6" i="7"/>
  <c r="X6" i="7"/>
  <c r="Y6" i="7"/>
  <c r="AA6" i="7"/>
  <c r="AB6" i="7"/>
  <c r="AC6" i="7"/>
  <c r="C9" i="7"/>
  <c r="D9" i="7"/>
  <c r="E9" i="7"/>
  <c r="G9" i="7"/>
  <c r="H9" i="7" s="1"/>
  <c r="I9" i="7"/>
  <c r="K9" i="7"/>
  <c r="L9" i="7"/>
  <c r="M9" i="7"/>
  <c r="O9" i="7"/>
  <c r="P9" i="7"/>
  <c r="Q9" i="7"/>
  <c r="S9" i="7"/>
  <c r="T9" i="7"/>
  <c r="U9" i="7"/>
  <c r="W9" i="7"/>
  <c r="X9" i="7"/>
  <c r="Y9" i="7"/>
  <c r="AA9" i="7"/>
  <c r="AB9" i="7"/>
  <c r="AC9" i="7"/>
  <c r="C12" i="7"/>
  <c r="D12" i="7"/>
  <c r="E12" i="7"/>
  <c r="G12" i="7"/>
  <c r="H12" i="7"/>
  <c r="I12" i="7"/>
  <c r="K12" i="7"/>
  <c r="L12" i="7"/>
  <c r="M12" i="7"/>
  <c r="O12" i="7"/>
  <c r="P12" i="7"/>
  <c r="Q12" i="7"/>
  <c r="S12" i="7"/>
  <c r="T12" i="7"/>
  <c r="U12" i="7"/>
  <c r="W12" i="7"/>
  <c r="X12" i="7"/>
  <c r="Y12" i="7"/>
  <c r="AA12" i="7"/>
  <c r="AB12" i="7"/>
  <c r="AC12" i="7"/>
  <c r="C15" i="7"/>
  <c r="D15" i="7"/>
  <c r="E15" i="7"/>
  <c r="G15" i="7"/>
  <c r="H15" i="7"/>
  <c r="I15" i="7"/>
  <c r="G40" i="7" s="1"/>
  <c r="K15" i="7"/>
  <c r="L15" i="7"/>
  <c r="M15" i="7"/>
  <c r="O15" i="7"/>
  <c r="P15" i="7"/>
  <c r="Q15" i="7"/>
  <c r="O40" i="7" s="1"/>
  <c r="S15" i="7"/>
  <c r="T15" i="7"/>
  <c r="U15" i="7"/>
  <c r="W15" i="7"/>
  <c r="X15" i="7"/>
  <c r="Y15" i="7"/>
  <c r="W40" i="7" s="1"/>
  <c r="AA15" i="7"/>
  <c r="AB15" i="7"/>
  <c r="AC15" i="7"/>
  <c r="C18" i="7"/>
  <c r="D18" i="7"/>
  <c r="E18" i="7"/>
  <c r="G18" i="7"/>
  <c r="H18" i="7"/>
  <c r="I18" i="7"/>
  <c r="K18" i="7"/>
  <c r="L18" i="7"/>
  <c r="M18" i="7"/>
  <c r="O18" i="7"/>
  <c r="P18" i="7"/>
  <c r="Q18" i="7"/>
  <c r="S18" i="7"/>
  <c r="T18" i="7"/>
  <c r="U18" i="7"/>
  <c r="W18" i="7"/>
  <c r="X18" i="7"/>
  <c r="Y18" i="7"/>
  <c r="AA18" i="7"/>
  <c r="AB18" i="7"/>
  <c r="AC18" i="7"/>
  <c r="C21" i="7"/>
  <c r="D21" i="7"/>
  <c r="E21" i="7"/>
  <c r="G21" i="7"/>
  <c r="H21" i="7" s="1"/>
  <c r="I21" i="7"/>
  <c r="K21" i="7"/>
  <c r="L21" i="7"/>
  <c r="M21" i="7"/>
  <c r="O21" i="7"/>
  <c r="P21" i="7"/>
  <c r="Q21" i="7"/>
  <c r="S21" i="7"/>
  <c r="T21" i="7"/>
  <c r="U21" i="7"/>
  <c r="W21" i="7"/>
  <c r="X21" i="7"/>
  <c r="Y21" i="7"/>
  <c r="AA21" i="7"/>
  <c r="AB21" i="7"/>
  <c r="AC21" i="7"/>
  <c r="C40" i="7"/>
  <c r="K40" i="7"/>
  <c r="S40" i="7"/>
  <c r="AA40" i="7"/>
</calcChain>
</file>

<file path=xl/sharedStrings.xml><?xml version="1.0" encoding="utf-8"?>
<sst xmlns="http://schemas.openxmlformats.org/spreadsheetml/2006/main" count="310" uniqueCount="55">
  <si>
    <t>Furfural (g)</t>
  </si>
  <si>
    <t xml:space="preserve">HMF (g) </t>
  </si>
  <si>
    <t>Lignina solúvel (g)</t>
  </si>
  <si>
    <t>Glicose (g)</t>
  </si>
  <si>
    <t>Arabinose (g)</t>
  </si>
  <si>
    <t>Xilose (g)</t>
  </si>
  <si>
    <t>Conjunto de Dados</t>
  </si>
  <si>
    <t>Carga de Sólidos wt%</t>
  </si>
  <si>
    <t>Tempo (min)</t>
  </si>
  <si>
    <t>Celobiose</t>
  </si>
  <si>
    <t>Glicose</t>
  </si>
  <si>
    <t>Xilose</t>
  </si>
  <si>
    <t>Arabinose</t>
  </si>
  <si>
    <t>Ácido Acético</t>
  </si>
  <si>
    <t>Ácido Levulínico</t>
  </si>
  <si>
    <t>HMF</t>
  </si>
  <si>
    <t>Lignina Solúvel</t>
  </si>
  <si>
    <t>Lig. Insolúvel</t>
  </si>
  <si>
    <t>Cinzas</t>
  </si>
  <si>
    <t>Celulose</t>
  </si>
  <si>
    <t>Hemicelulose</t>
  </si>
  <si>
    <t>Lignina</t>
  </si>
  <si>
    <t>Balanço</t>
  </si>
  <si>
    <t>g/L</t>
  </si>
  <si>
    <r>
      <t>g/g</t>
    </r>
    <r>
      <rPr>
        <b/>
        <vertAlign val="subscript"/>
        <sz val="11"/>
        <color theme="1"/>
        <rFont val="Arial"/>
        <family val="2"/>
      </rPr>
      <t>bagaço</t>
    </r>
  </si>
  <si>
    <t>%</t>
  </si>
  <si>
    <t>Hemicelulose = XILOSE + ARABINOSE + ÁCIDO ACÉTICO + FURFURAL</t>
  </si>
  <si>
    <t>Lignina = SOLÚVEL + INSOLÚVEL</t>
  </si>
  <si>
    <t>Concentração de Polímeros e Inibidores (g/L)</t>
  </si>
  <si>
    <t>Massa de Açúcares Polímeros e Inibidores (g*100/g bagaço)</t>
  </si>
  <si>
    <t>BALANÇO = Celulose + Hemicelulose + Lignina + Cinzas</t>
  </si>
  <si>
    <t>Celulose = GLICOSE + CELOBIOSE + HMF + ÁCIDO LEVULÍNICO</t>
  </si>
  <si>
    <t>Furfural</t>
  </si>
  <si>
    <t>Ácido acético (g)</t>
  </si>
  <si>
    <t>PLANILHA "DADOS PARA BALANÇO"</t>
  </si>
  <si>
    <t>PLANILHA "DADOS ESTATÍSTICOS"</t>
  </si>
  <si>
    <t>-</t>
  </si>
  <si>
    <t>Para calcular o DESVIO PADRÃO faz-se a seguinte fórmula:</t>
  </si>
  <si>
    <t>Para calcular a VARIÂNCIA faz-se com a seguinte fórmula:</t>
  </si>
  <si>
    <r>
      <rPr>
        <b/>
        <sz val="14"/>
        <color theme="0"/>
        <rFont val="Arial"/>
        <family val="2"/>
      </rPr>
      <t>:</t>
    </r>
    <r>
      <rPr>
        <b/>
        <sz val="14"/>
        <color theme="1"/>
        <rFont val="Arial"/>
        <family val="2"/>
      </rPr>
      <t>=VAR.P(.................................)</t>
    </r>
  </si>
  <si>
    <r>
      <rPr>
        <b/>
        <sz val="14"/>
        <color theme="0"/>
        <rFont val="Arial"/>
        <family val="2"/>
      </rPr>
      <t>:</t>
    </r>
    <r>
      <rPr>
        <b/>
        <sz val="14"/>
        <color theme="1"/>
        <rFont val="Arial"/>
        <family val="2"/>
      </rPr>
      <t>=DESVPAD.P(......................)</t>
    </r>
  </si>
  <si>
    <t>EXEMPLO DE CÁLCULO DE VARIÂNCIA E DESVIO PADRÃO NO EXCEL:</t>
  </si>
  <si>
    <t>EXEMPLO DE CÁLCULO DE INTERVALO DE CONFIANÇA NO EXCEL:</t>
  </si>
  <si>
    <t>CÁLCULO:</t>
  </si>
  <si>
    <t>EXEMPLO 1 &gt;&gt;&gt;&gt;&gt;&gt; A - G</t>
  </si>
  <si>
    <t>EXEMPLO 2 &gt;&gt;&gt;&gt;&gt;&gt; H - W</t>
  </si>
  <si>
    <t>INTERVALO DE CONFIANÇA</t>
  </si>
  <si>
    <r>
      <t>Coeficiente de Confiança/Nível de Significância (</t>
    </r>
    <r>
      <rPr>
        <b/>
        <sz val="14"/>
        <color theme="1"/>
        <rFont val="Symbol"/>
        <family val="1"/>
        <charset val="2"/>
      </rPr>
      <t>a</t>
    </r>
    <r>
      <rPr>
        <sz val="11"/>
        <color theme="1"/>
        <rFont val="Arial"/>
        <family val="2"/>
      </rPr>
      <t xml:space="preserve">): </t>
    </r>
  </si>
  <si>
    <t>Define-se como o intervalo onde há 95% de probabilidade da média verdadeira da população inteira ocorrer. Significa que o resultado estará dentro daquele intervalo de 95 dos 100 estudos realizados hipoteticamente.</t>
  </si>
  <si>
    <r>
      <t>DESVIO PRADRÃO (</t>
    </r>
    <r>
      <rPr>
        <b/>
        <sz val="14"/>
        <rFont val="Symbol"/>
        <family val="1"/>
        <charset val="2"/>
      </rPr>
      <t>s</t>
    </r>
    <r>
      <rPr>
        <b/>
        <sz val="8"/>
        <rFont val="Arial"/>
        <family val="2"/>
      </rPr>
      <t xml:space="preserve">) </t>
    </r>
  </si>
  <si>
    <t>Para calcular o INTERVALO DE CONFIANÇA no excel faz-se a seguinte fórmula:</t>
  </si>
  <si>
    <r>
      <t>Tamanho do Conjunto de Dados Estatísticos (</t>
    </r>
    <r>
      <rPr>
        <b/>
        <sz val="14"/>
        <color theme="1"/>
        <rFont val="Arial"/>
        <family val="2"/>
      </rPr>
      <t>n</t>
    </r>
    <r>
      <rPr>
        <sz val="11"/>
        <color theme="1"/>
        <rFont val="Arial"/>
        <family val="2"/>
      </rPr>
      <t>):</t>
    </r>
  </si>
  <si>
    <r>
      <rPr>
        <b/>
        <sz val="14"/>
        <color theme="0"/>
        <rFont val="Arial"/>
        <family val="2"/>
      </rPr>
      <t>:</t>
    </r>
    <r>
      <rPr>
        <b/>
        <sz val="14"/>
        <color theme="1"/>
        <rFont val="Arial"/>
        <family val="2"/>
      </rPr>
      <t>=INT.CONFIANÇA(</t>
    </r>
    <r>
      <rPr>
        <b/>
        <sz val="16"/>
        <color theme="1"/>
        <rFont val="Symbol"/>
        <family val="1"/>
        <charset val="2"/>
      </rPr>
      <t>a</t>
    </r>
    <r>
      <rPr>
        <b/>
        <sz val="16"/>
        <color theme="1"/>
        <rFont val="Arial"/>
        <family val="2"/>
      </rPr>
      <t>;</t>
    </r>
    <r>
      <rPr>
        <b/>
        <sz val="16"/>
        <color theme="1"/>
        <rFont val="Symbol"/>
        <family val="1"/>
        <charset val="2"/>
      </rPr>
      <t>s</t>
    </r>
    <r>
      <rPr>
        <b/>
        <sz val="16"/>
        <color theme="1"/>
        <rFont val="Arial"/>
        <family val="2"/>
      </rPr>
      <t>;n</t>
    </r>
    <r>
      <rPr>
        <b/>
        <sz val="14"/>
        <color theme="1"/>
        <rFont val="Arial"/>
        <family val="2"/>
      </rPr>
      <t>)</t>
    </r>
  </si>
  <si>
    <r>
      <t>MÉDIA (</t>
    </r>
    <r>
      <rPr>
        <b/>
        <sz val="10"/>
        <rFont val="Arial"/>
        <family val="2"/>
      </rPr>
      <t>x</t>
    </r>
    <r>
      <rPr>
        <b/>
        <sz val="8"/>
        <rFont val="Arial"/>
        <family val="2"/>
      </rPr>
      <t>)</t>
    </r>
  </si>
  <si>
    <r>
      <t xml:space="preserve">VARIÂNCIA </t>
    </r>
    <r>
      <rPr>
        <b/>
        <sz val="12"/>
        <rFont val="Arial"/>
        <family val="2"/>
      </rPr>
      <t>(s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</si>
</sst>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0.000"/>
    <numFmt numFmtId="167" formatCode="0.00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vertAlign val="subscript"/>
      <sz val="11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0"/>
      <name val="Arial"/>
      <family val="2"/>
    </font>
    <font>
      <b/>
      <sz val="26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7030A0"/>
      <name val="Arial"/>
      <family val="2"/>
    </font>
    <font>
      <b/>
      <sz val="14"/>
      <color theme="1"/>
      <name val="Symbol"/>
      <family val="1"/>
      <charset val="2"/>
    </font>
    <font>
      <b/>
      <sz val="14"/>
      <name val="Symbol"/>
      <family val="1"/>
      <charset val="2"/>
    </font>
    <font>
      <b/>
      <sz val="16"/>
      <color theme="1"/>
      <name val="Symbol"/>
      <family val="1"/>
      <charset val="2"/>
    </font>
    <font>
      <b/>
      <sz val="12"/>
      <name val="Arial"/>
      <family val="2"/>
    </font>
    <font>
      <b/>
      <vertAlign val="superscript"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4" fillId="0" borderId="0"/>
  </cellStyleXfs>
  <cellXfs count="115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17" xfId="0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7" fillId="0" borderId="0" xfId="0" applyNumberFormat="1" applyFont="1" applyAlignment="1">
      <alignment vertical="center"/>
    </xf>
    <xf numFmtId="0" fontId="2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165" fontId="7" fillId="10" borderId="16" xfId="0" applyNumberFormat="1" applyFont="1" applyFill="1" applyBorder="1" applyAlignment="1">
      <alignment horizontal="center" vertical="center"/>
    </xf>
    <xf numFmtId="165" fontId="7" fillId="10" borderId="19" xfId="0" applyNumberFormat="1" applyFont="1" applyFill="1" applyBorder="1" applyAlignment="1">
      <alignment horizontal="center" vertical="center"/>
    </xf>
    <xf numFmtId="165" fontId="7" fillId="10" borderId="14" xfId="0" applyNumberFormat="1" applyFont="1" applyFill="1" applyBorder="1" applyAlignment="1">
      <alignment horizontal="center" vertical="center"/>
    </xf>
    <xf numFmtId="165" fontId="7" fillId="10" borderId="17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7" fillId="0" borderId="0" xfId="0" applyFont="1"/>
    <xf numFmtId="165" fontId="7" fillId="0" borderId="0" xfId="0" applyNumberFormat="1" applyFont="1"/>
    <xf numFmtId="0" fontId="17" fillId="0" borderId="0" xfId="0" quotePrefix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67" fontId="7" fillId="0" borderId="4" xfId="0" applyNumberFormat="1" applyFont="1" applyBorder="1" applyAlignment="1">
      <alignment horizontal="center" vertical="center"/>
    </xf>
    <xf numFmtId="167" fontId="7" fillId="0" borderId="3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6" fontId="7" fillId="0" borderId="4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vertical="center"/>
    </xf>
    <xf numFmtId="165" fontId="20" fillId="0" borderId="2" xfId="0" applyNumberFormat="1" applyFont="1" applyFill="1" applyBorder="1" applyAlignment="1">
      <alignment horizontal="center" vertical="center"/>
    </xf>
    <xf numFmtId="165" fontId="20" fillId="0" borderId="16" xfId="0" applyNumberFormat="1" applyFont="1" applyBorder="1" applyAlignment="1">
      <alignment horizontal="center" vertical="center"/>
    </xf>
    <xf numFmtId="165" fontId="20" fillId="0" borderId="20" xfId="0" applyNumberFormat="1" applyFont="1" applyFill="1" applyBorder="1" applyAlignment="1">
      <alignment horizontal="center" vertical="center"/>
    </xf>
    <xf numFmtId="165" fontId="20" fillId="0" borderId="19" xfId="0" applyNumberFormat="1" applyFont="1" applyBorder="1" applyAlignment="1">
      <alignment horizontal="center" vertical="center"/>
    </xf>
    <xf numFmtId="165" fontId="6" fillId="11" borderId="2" xfId="0" applyNumberFormat="1" applyFont="1" applyFill="1" applyBorder="1" applyAlignment="1">
      <alignment horizontal="center" vertical="center"/>
    </xf>
    <xf numFmtId="165" fontId="17" fillId="0" borderId="16" xfId="0" applyNumberFormat="1" applyFont="1" applyBorder="1" applyAlignment="1">
      <alignment horizontal="center" vertical="center"/>
    </xf>
    <xf numFmtId="165" fontId="17" fillId="0" borderId="20" xfId="0" applyNumberFormat="1" applyFont="1" applyFill="1" applyBorder="1" applyAlignment="1">
      <alignment horizontal="center" vertical="center"/>
    </xf>
    <xf numFmtId="165" fontId="17" fillId="0" borderId="2" xfId="0" applyNumberFormat="1" applyFont="1" applyFill="1" applyBorder="1" applyAlignment="1">
      <alignment horizontal="center" vertical="center"/>
    </xf>
    <xf numFmtId="165" fontId="17" fillId="11" borderId="16" xfId="0" applyNumberFormat="1" applyFont="1" applyFill="1" applyBorder="1" applyAlignment="1">
      <alignment horizontal="center" vertical="center"/>
    </xf>
    <xf numFmtId="165" fontId="17" fillId="11" borderId="2" xfId="0" applyNumberFormat="1" applyFont="1" applyFill="1" applyBorder="1" applyAlignment="1">
      <alignment horizontal="center" vertical="center"/>
    </xf>
    <xf numFmtId="165" fontId="7" fillId="11" borderId="15" xfId="0" applyNumberFormat="1" applyFont="1" applyFill="1" applyBorder="1" applyAlignment="1">
      <alignment horizontal="center" vertical="center"/>
    </xf>
    <xf numFmtId="165" fontId="7" fillId="11" borderId="14" xfId="0" applyNumberFormat="1" applyFont="1" applyFill="1" applyBorder="1" applyAlignment="1">
      <alignment horizontal="center" vertical="center"/>
    </xf>
    <xf numFmtId="165" fontId="7" fillId="11" borderId="16" xfId="0" applyNumberFormat="1" applyFont="1" applyFill="1" applyBorder="1" applyAlignment="1">
      <alignment horizontal="center" vertical="center"/>
    </xf>
    <xf numFmtId="165" fontId="7" fillId="11" borderId="2" xfId="0" applyNumberFormat="1" applyFont="1" applyFill="1" applyBorder="1" applyAlignment="1">
      <alignment horizontal="center" vertical="center"/>
    </xf>
    <xf numFmtId="0" fontId="13" fillId="11" borderId="14" xfId="0" applyFont="1" applyFill="1" applyBorder="1" applyAlignment="1">
      <alignment horizontal="center" vertical="center"/>
    </xf>
    <xf numFmtId="164" fontId="5" fillId="11" borderId="23" xfId="0" applyNumberFormat="1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0" fontId="10" fillId="11" borderId="27" xfId="0" applyFont="1" applyFill="1" applyBorder="1" applyAlignment="1">
      <alignment horizontal="center" vertical="center"/>
    </xf>
    <xf numFmtId="165" fontId="17" fillId="0" borderId="30" xfId="0" applyNumberFormat="1" applyFont="1" applyFill="1" applyBorder="1" applyAlignment="1">
      <alignment horizontal="center" vertical="center"/>
    </xf>
    <xf numFmtId="165" fontId="17" fillId="0" borderId="31" xfId="0" applyNumberFormat="1" applyFont="1" applyFill="1" applyBorder="1" applyAlignment="1">
      <alignment horizontal="center" vertical="center"/>
    </xf>
    <xf numFmtId="165" fontId="17" fillId="0" borderId="32" xfId="0" applyNumberFormat="1" applyFont="1" applyFill="1" applyBorder="1" applyAlignment="1">
      <alignment horizontal="center" vertical="center"/>
    </xf>
    <xf numFmtId="165" fontId="17" fillId="0" borderId="33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/>
    </xf>
    <xf numFmtId="165" fontId="17" fillId="0" borderId="34" xfId="0" applyNumberFormat="1" applyFont="1" applyFill="1" applyBorder="1" applyAlignment="1">
      <alignment horizontal="center" vertical="center"/>
    </xf>
    <xf numFmtId="165" fontId="17" fillId="0" borderId="22" xfId="0" applyNumberFormat="1" applyFont="1" applyFill="1" applyBorder="1" applyAlignment="1">
      <alignment horizontal="center" vertical="center"/>
    </xf>
    <xf numFmtId="165" fontId="17" fillId="0" borderId="35" xfId="0" applyNumberFormat="1" applyFont="1" applyFill="1" applyBorder="1" applyAlignment="1">
      <alignment horizontal="center" vertical="center"/>
    </xf>
    <xf numFmtId="165" fontId="17" fillId="0" borderId="36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165" fontId="16" fillId="0" borderId="4" xfId="0" applyNumberFormat="1" applyFont="1" applyFill="1" applyBorder="1" applyAlignment="1">
      <alignment horizontal="center" vertical="center"/>
    </xf>
    <xf numFmtId="165" fontId="16" fillId="0" borderId="5" xfId="0" applyNumberFormat="1" applyFont="1" applyFill="1" applyBorder="1" applyAlignment="1">
      <alignment horizontal="center" vertical="center"/>
    </xf>
    <xf numFmtId="0" fontId="8" fillId="6" borderId="28" xfId="1" applyFont="1" applyFill="1" applyBorder="1" applyAlignment="1">
      <alignment horizontal="center" vertical="center" wrapText="1"/>
    </xf>
    <xf numFmtId="0" fontId="8" fillId="6" borderId="23" xfId="1" applyFont="1" applyFill="1" applyBorder="1" applyAlignment="1">
      <alignment horizontal="center" vertical="center" wrapText="1"/>
    </xf>
    <xf numFmtId="0" fontId="8" fillId="6" borderId="29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9" borderId="37" xfId="0" applyFont="1" applyFill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1" fontId="9" fillId="11" borderId="3" xfId="0" applyNumberFormat="1" applyFont="1" applyFill="1" applyBorder="1" applyAlignment="1">
      <alignment horizontal="center" vertical="center"/>
    </xf>
    <xf numFmtId="1" fontId="9" fillId="11" borderId="4" xfId="0" applyNumberFormat="1" applyFont="1" applyFill="1" applyBorder="1" applyAlignment="1">
      <alignment horizontal="center" vertical="center"/>
    </xf>
    <xf numFmtId="1" fontId="9" fillId="11" borderId="5" xfId="0" applyNumberFormat="1" applyFont="1" applyFill="1" applyBorder="1" applyAlignment="1">
      <alignment horizontal="center" vertical="center"/>
    </xf>
    <xf numFmtId="165" fontId="16" fillId="11" borderId="3" xfId="0" applyNumberFormat="1" applyFont="1" applyFill="1" applyBorder="1" applyAlignment="1">
      <alignment horizontal="center" vertical="center"/>
    </xf>
    <xf numFmtId="165" fontId="16" fillId="11" borderId="4" xfId="0" applyNumberFormat="1" applyFont="1" applyFill="1" applyBorder="1" applyAlignment="1">
      <alignment horizontal="center" vertical="center"/>
    </xf>
    <xf numFmtId="165" fontId="16" fillId="11" borderId="5" xfId="0" applyNumberFormat="1" applyFont="1" applyFill="1" applyBorder="1" applyAlignment="1">
      <alignment horizontal="center" vertical="center"/>
    </xf>
  </cellXfs>
  <cellStyles count="3">
    <cellStyle name="Célula de Verificação" xfId="1" builtinId="2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318807</xdr:colOff>
      <xdr:row>44</xdr:row>
      <xdr:rowOff>0</xdr:rowOff>
    </xdr:from>
    <xdr:to>
      <xdr:col>19</xdr:col>
      <xdr:colOff>246156</xdr:colOff>
      <xdr:row>47</xdr:row>
      <xdr:rowOff>149225</xdr:rowOff>
    </xdr:to>
    <xdr:pic>
      <xdr:nvPicPr>
        <xdr:cNvPr id="2" name="Picture 1" descr="\begin{displaymath}(\bar{x}- 1.96 \times&#10;\frac{\sigma}{\sqrt{n}}   ,   \bar{x}+1.96 \times&#10;\frac{\sigma}{\sqrt{n}})\end{displaymath}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557" y="10267950"/>
          <a:ext cx="4432674" cy="72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44</xdr:row>
      <xdr:rowOff>12700</xdr:rowOff>
    </xdr:from>
    <xdr:to>
      <xdr:col>12</xdr:col>
      <xdr:colOff>534707</xdr:colOff>
      <xdr:row>47</xdr:row>
      <xdr:rowOff>149225</xdr:rowOff>
    </xdr:to>
    <xdr:sp macro="" textlink="">
      <xdr:nvSpPr>
        <xdr:cNvPr id="3" name="CaixaDeTexto 3"/>
        <xdr:cNvSpPr txBox="1">
          <a:spLocks noChangeArrowheads="1"/>
        </xdr:cNvSpPr>
      </xdr:nvSpPr>
      <xdr:spPr bwMode="auto">
        <a:xfrm>
          <a:off x="5905500" y="10280650"/>
          <a:ext cx="2534957" cy="70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eaLnBrk="1" hangingPunct="1"/>
          <a:r>
            <a:rPr lang="pt-BR" sz="4000"/>
            <a:t>IC (1-</a:t>
          </a:r>
          <a:r>
            <a:rPr lang="pt-BR" sz="4000">
              <a:latin typeface="Symbol" pitchFamily="18" charset="2"/>
            </a:rPr>
            <a:t>a</a:t>
          </a:r>
          <a:r>
            <a:rPr lang="pt-BR" sz="4000"/>
            <a:t>) =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318807</xdr:colOff>
      <xdr:row>44</xdr:row>
      <xdr:rowOff>0</xdr:rowOff>
    </xdr:from>
    <xdr:to>
      <xdr:col>19</xdr:col>
      <xdr:colOff>246156</xdr:colOff>
      <xdr:row>47</xdr:row>
      <xdr:rowOff>149225</xdr:rowOff>
    </xdr:to>
    <xdr:pic>
      <xdr:nvPicPr>
        <xdr:cNvPr id="2" name="Picture 1" descr="\begin{displaymath}(\bar{x}- 1.96 \times&#10;\frac{\sigma}{\sqrt{n}}   ,   \bar{x}+1.96 \times&#10;\frac{\sigma}{\sqrt{n}})\end{displaymath}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4007" y="8382000"/>
          <a:ext cx="4194549" cy="72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44</xdr:row>
      <xdr:rowOff>12700</xdr:rowOff>
    </xdr:from>
    <xdr:to>
      <xdr:col>12</xdr:col>
      <xdr:colOff>534707</xdr:colOff>
      <xdr:row>47</xdr:row>
      <xdr:rowOff>149225</xdr:rowOff>
    </xdr:to>
    <xdr:sp macro="" textlink="">
      <xdr:nvSpPr>
        <xdr:cNvPr id="3" name="CaixaDeTexto 3"/>
        <xdr:cNvSpPr txBox="1">
          <a:spLocks noChangeArrowheads="1"/>
        </xdr:cNvSpPr>
      </xdr:nvSpPr>
      <xdr:spPr bwMode="auto">
        <a:xfrm>
          <a:off x="5486400" y="8394700"/>
          <a:ext cx="2363507" cy="70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eaLnBrk="1" hangingPunct="1"/>
          <a:r>
            <a:rPr lang="pt-BR" sz="4000"/>
            <a:t>IC (1-</a:t>
          </a:r>
          <a:r>
            <a:rPr lang="pt-BR" sz="4000">
              <a:latin typeface="Symbol" pitchFamily="18" charset="2"/>
            </a:rPr>
            <a:t>a</a:t>
          </a:r>
          <a:r>
            <a:rPr lang="pt-BR" sz="4000"/>
            <a:t>) =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topLeftCell="A4" zoomScale="85" zoomScaleNormal="85" workbookViewId="0">
      <selection activeCell="C6" sqref="C6:C8"/>
    </sheetView>
  </sheetViews>
  <sheetFormatPr defaultRowHeight="15" x14ac:dyDescent="0.25"/>
  <cols>
    <col min="1" max="1" width="8.140625" customWidth="1"/>
    <col min="2" max="2" width="10" customWidth="1"/>
    <col min="3" max="5" width="10.140625" customWidth="1"/>
    <col min="6" max="13" width="10" customWidth="1"/>
    <col min="15" max="17" width="10" customWidth="1"/>
    <col min="18" max="18" width="8.5703125" customWidth="1"/>
    <col min="19" max="20" width="9.85546875" customWidth="1"/>
    <col min="21" max="21" width="9.28515625" customWidth="1"/>
    <col min="22" max="22" width="8.42578125" customWidth="1"/>
    <col min="23" max="25" width="10.140625" customWidth="1"/>
    <col min="27" max="29" width="10.140625" customWidth="1"/>
  </cols>
  <sheetData>
    <row r="1" spans="1:29" s="4" customFormat="1" ht="27.75" customHeight="1" x14ac:dyDescent="0.25">
      <c r="A1" s="94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</row>
    <row r="2" spans="1:29" s="4" customFormat="1" ht="15" customHeigh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spans="1:29" s="4" customFormat="1" x14ac:dyDescent="0.25"/>
    <row r="5" spans="1:29" ht="40.5" x14ac:dyDescent="0.25">
      <c r="A5" s="3" t="s">
        <v>6</v>
      </c>
      <c r="B5" s="1" t="s">
        <v>3</v>
      </c>
      <c r="C5" s="2" t="s">
        <v>53</v>
      </c>
      <c r="D5" s="2" t="s">
        <v>54</v>
      </c>
      <c r="E5" s="2" t="s">
        <v>49</v>
      </c>
      <c r="F5" s="1" t="s">
        <v>4</v>
      </c>
      <c r="G5" s="2" t="s">
        <v>53</v>
      </c>
      <c r="H5" s="2" t="s">
        <v>54</v>
      </c>
      <c r="I5" s="2" t="s">
        <v>49</v>
      </c>
      <c r="J5" s="1" t="s">
        <v>5</v>
      </c>
      <c r="K5" s="2" t="s">
        <v>53</v>
      </c>
      <c r="L5" s="2" t="s">
        <v>54</v>
      </c>
      <c r="M5" s="2" t="s">
        <v>49</v>
      </c>
      <c r="N5" s="1" t="s">
        <v>33</v>
      </c>
      <c r="O5" s="2" t="s">
        <v>53</v>
      </c>
      <c r="P5" s="2" t="s">
        <v>54</v>
      </c>
      <c r="Q5" s="2" t="s">
        <v>49</v>
      </c>
      <c r="R5" s="1" t="s">
        <v>0</v>
      </c>
      <c r="S5" s="2" t="s">
        <v>53</v>
      </c>
      <c r="T5" s="2" t="s">
        <v>54</v>
      </c>
      <c r="U5" s="2" t="s">
        <v>49</v>
      </c>
      <c r="V5" s="1" t="s">
        <v>1</v>
      </c>
      <c r="W5" s="2" t="s">
        <v>53</v>
      </c>
      <c r="X5" s="2" t="s">
        <v>54</v>
      </c>
      <c r="Y5" s="2" t="s">
        <v>49</v>
      </c>
      <c r="Z5" s="1" t="s">
        <v>2</v>
      </c>
      <c r="AA5" s="2" t="s">
        <v>53</v>
      </c>
      <c r="AB5" s="2" t="s">
        <v>54</v>
      </c>
      <c r="AC5" s="2" t="s">
        <v>49</v>
      </c>
    </row>
    <row r="6" spans="1:29" x14ac:dyDescent="0.25">
      <c r="A6" s="85">
        <v>1</v>
      </c>
      <c r="B6" s="37">
        <v>46.295216696472202</v>
      </c>
      <c r="C6" s="88"/>
      <c r="D6" s="88"/>
      <c r="E6" s="88"/>
      <c r="F6" s="37">
        <v>2.1391590909090898</v>
      </c>
      <c r="G6" s="88"/>
      <c r="H6" s="88"/>
      <c r="I6" s="88"/>
      <c r="J6" s="37">
        <v>24.18711363636363</v>
      </c>
      <c r="K6" s="88"/>
      <c r="L6" s="88"/>
      <c r="M6" s="88"/>
      <c r="N6" s="37">
        <v>5.0426722222222198</v>
      </c>
      <c r="O6" s="88"/>
      <c r="P6" s="88"/>
      <c r="Q6" s="88"/>
      <c r="R6" s="37">
        <v>2.2366272727272714</v>
      </c>
      <c r="S6" s="88"/>
      <c r="T6" s="88"/>
      <c r="U6" s="88"/>
      <c r="V6" s="37">
        <v>9.9207395023328093E-2</v>
      </c>
      <c r="W6" s="88"/>
      <c r="X6" s="88"/>
      <c r="Y6" s="88"/>
      <c r="Z6" s="37">
        <v>5.4959211604180425</v>
      </c>
      <c r="AA6" s="88"/>
      <c r="AB6" s="88"/>
      <c r="AC6" s="88"/>
    </row>
    <row r="7" spans="1:29" x14ac:dyDescent="0.25">
      <c r="A7" s="86"/>
      <c r="B7" s="37">
        <v>46.30242540193003</v>
      </c>
      <c r="C7" s="89"/>
      <c r="D7" s="89"/>
      <c r="E7" s="89"/>
      <c r="F7" s="37">
        <v>2.1396148165115907</v>
      </c>
      <c r="G7" s="89"/>
      <c r="H7" s="89"/>
      <c r="I7" s="89"/>
      <c r="J7" s="37">
        <v>24.332028635638643</v>
      </c>
      <c r="K7" s="89"/>
      <c r="L7" s="89"/>
      <c r="M7" s="89"/>
      <c r="N7" s="37">
        <v>5.0434323812503727</v>
      </c>
      <c r="O7" s="89"/>
      <c r="P7" s="89"/>
      <c r="Q7" s="89"/>
      <c r="R7" s="37">
        <v>2.2375227906179393</v>
      </c>
      <c r="S7" s="89"/>
      <c r="T7" s="89"/>
      <c r="U7" s="89"/>
      <c r="V7" s="37">
        <v>9.9222393299210093E-2</v>
      </c>
      <c r="W7" s="89"/>
      <c r="X7" s="89"/>
      <c r="Y7" s="89"/>
      <c r="Z7" s="37">
        <v>5.3996868925777672</v>
      </c>
      <c r="AA7" s="89"/>
      <c r="AB7" s="89"/>
      <c r="AC7" s="89"/>
    </row>
    <row r="8" spans="1:29" x14ac:dyDescent="0.25">
      <c r="A8" s="87"/>
      <c r="B8" s="37">
        <v>46.30229936488616</v>
      </c>
      <c r="C8" s="90"/>
      <c r="D8" s="90"/>
      <c r="E8" s="90"/>
      <c r="F8" s="37">
        <v>2.1396078134090915</v>
      </c>
      <c r="G8" s="90"/>
      <c r="H8" s="90"/>
      <c r="I8" s="90"/>
      <c r="J8" s="37">
        <v>24.154780111363639</v>
      </c>
      <c r="K8" s="90"/>
      <c r="L8" s="90"/>
      <c r="M8" s="90"/>
      <c r="N8" s="37">
        <v>5.0434260794049415</v>
      </c>
      <c r="O8" s="90"/>
      <c r="P8" s="90"/>
      <c r="Q8" s="90"/>
      <c r="R8" s="37">
        <v>2.2375220816603285</v>
      </c>
      <c r="S8" s="90"/>
      <c r="T8" s="90"/>
      <c r="U8" s="90"/>
      <c r="V8" s="37">
        <v>9.9222393026497713E-2</v>
      </c>
      <c r="W8" s="90"/>
      <c r="X8" s="90"/>
      <c r="Y8" s="90"/>
      <c r="Z8" s="37">
        <v>5.3353072195146636</v>
      </c>
      <c r="AA8" s="90"/>
      <c r="AB8" s="90"/>
      <c r="AC8" s="90"/>
    </row>
    <row r="9" spans="1:29" ht="15" customHeight="1" x14ac:dyDescent="0.25">
      <c r="A9" s="85">
        <v>2</v>
      </c>
      <c r="B9" s="37">
        <v>45.193401542222219</v>
      </c>
      <c r="C9" s="88"/>
      <c r="D9" s="88"/>
      <c r="E9" s="88"/>
      <c r="F9" s="37">
        <v>0.60751039090909131</v>
      </c>
      <c r="G9" s="88"/>
      <c r="H9" s="88"/>
      <c r="I9" s="88"/>
      <c r="J9" s="37">
        <v>14.428798136363639</v>
      </c>
      <c r="K9" s="88"/>
      <c r="L9" s="88"/>
      <c r="M9" s="88"/>
      <c r="N9" s="37">
        <v>1.8820845222222227</v>
      </c>
      <c r="O9" s="88"/>
      <c r="P9" s="88"/>
      <c r="Q9" s="88"/>
      <c r="R9" s="37">
        <v>2.2160546727272727</v>
      </c>
      <c r="S9" s="88"/>
      <c r="T9" s="88"/>
      <c r="U9" s="88"/>
      <c r="V9" s="37">
        <v>9.7912095023328136E-2</v>
      </c>
      <c r="W9" s="88"/>
      <c r="X9" s="88"/>
      <c r="Y9" s="88"/>
      <c r="Z9" s="37">
        <v>4.7901852669559544</v>
      </c>
      <c r="AA9" s="88"/>
      <c r="AB9" s="88"/>
      <c r="AC9" s="88"/>
    </row>
    <row r="10" spans="1:29" ht="15" customHeight="1" x14ac:dyDescent="0.25">
      <c r="A10" s="86"/>
      <c r="B10" s="37">
        <v>45.100685680898948</v>
      </c>
      <c r="C10" s="89"/>
      <c r="D10" s="89"/>
      <c r="E10" s="89"/>
      <c r="F10" s="37">
        <v>0.52528194090909164</v>
      </c>
      <c r="G10" s="89"/>
      <c r="H10" s="89"/>
      <c r="I10" s="89"/>
      <c r="J10" s="37">
        <v>13.606513636363637</v>
      </c>
      <c r="K10" s="89"/>
      <c r="L10" s="89"/>
      <c r="M10" s="89"/>
      <c r="N10" s="37">
        <v>1.8358379674012486</v>
      </c>
      <c r="O10" s="89"/>
      <c r="P10" s="89"/>
      <c r="Q10" s="89"/>
      <c r="R10" s="37">
        <v>2.2114300172451751</v>
      </c>
      <c r="S10" s="89"/>
      <c r="T10" s="89"/>
      <c r="U10" s="89"/>
      <c r="V10" s="37">
        <v>9.7805357974801332E-2</v>
      </c>
      <c r="W10" s="89"/>
      <c r="X10" s="89"/>
      <c r="Y10" s="89"/>
      <c r="Z10" s="37">
        <v>4.5667334481656496</v>
      </c>
      <c r="AA10" s="89"/>
      <c r="AB10" s="89"/>
      <c r="AC10" s="89"/>
    </row>
    <row r="11" spans="1:29" ht="15" customHeight="1" x14ac:dyDescent="0.25">
      <c r="A11" s="87"/>
      <c r="B11" s="37">
        <v>45.104139843118602</v>
      </c>
      <c r="C11" s="90"/>
      <c r="D11" s="90"/>
      <c r="E11" s="90"/>
      <c r="F11" s="37">
        <v>0.52834539090909072</v>
      </c>
      <c r="G11" s="90"/>
      <c r="H11" s="90"/>
      <c r="I11" s="90"/>
      <c r="J11" s="37">
        <v>13.637148136363635</v>
      </c>
      <c r="K11" s="90"/>
      <c r="L11" s="90"/>
      <c r="M11" s="90"/>
      <c r="N11" s="37">
        <v>1.8375608991647219</v>
      </c>
      <c r="O11" s="90"/>
      <c r="P11" s="90"/>
      <c r="Q11" s="90"/>
      <c r="R11" s="37">
        <v>2.2116023104215228</v>
      </c>
      <c r="S11" s="90"/>
      <c r="T11" s="90"/>
      <c r="U11" s="90"/>
      <c r="V11" s="37">
        <v>9.7809334501311407E-2</v>
      </c>
      <c r="W11" s="90"/>
      <c r="X11" s="90"/>
      <c r="Y11" s="90"/>
      <c r="Z11" s="37">
        <v>4.432970269416443</v>
      </c>
      <c r="AA11" s="90"/>
      <c r="AB11" s="90"/>
      <c r="AC11" s="90"/>
    </row>
    <row r="12" spans="1:29" ht="15" customHeight="1" x14ac:dyDescent="0.25">
      <c r="A12" s="85">
        <v>3</v>
      </c>
      <c r="B12" s="37">
        <v>44.115229567222222</v>
      </c>
      <c r="C12" s="88"/>
      <c r="D12" s="88"/>
      <c r="E12" s="88"/>
      <c r="F12" s="37">
        <v>0.32607529090909088</v>
      </c>
      <c r="G12" s="88"/>
      <c r="H12" s="88"/>
      <c r="I12" s="88"/>
      <c r="J12" s="37">
        <v>9.879174236363637</v>
      </c>
      <c r="K12" s="88"/>
      <c r="L12" s="88"/>
      <c r="M12" s="88"/>
      <c r="N12" s="37">
        <v>1.4729817222222232</v>
      </c>
      <c r="O12" s="88"/>
      <c r="P12" s="88"/>
      <c r="Q12" s="88"/>
      <c r="R12" s="37">
        <v>2.1947052727272718</v>
      </c>
      <c r="S12" s="88"/>
      <c r="T12" s="88"/>
      <c r="U12" s="88"/>
      <c r="V12" s="37">
        <v>9.4329095023328147E-2</v>
      </c>
      <c r="W12" s="88"/>
      <c r="X12" s="88"/>
      <c r="Y12" s="88"/>
      <c r="Z12" s="37">
        <v>3.9518754435765402</v>
      </c>
      <c r="AA12" s="88"/>
      <c r="AB12" s="88"/>
      <c r="AC12" s="88"/>
    </row>
    <row r="13" spans="1:29" ht="15" customHeight="1" x14ac:dyDescent="0.25">
      <c r="A13" s="86"/>
      <c r="B13" s="37">
        <v>44.020901763529793</v>
      </c>
      <c r="C13" s="89"/>
      <c r="D13" s="89"/>
      <c r="E13" s="89"/>
      <c r="F13" s="37">
        <v>0.24241723090909045</v>
      </c>
      <c r="G13" s="89"/>
      <c r="H13" s="89"/>
      <c r="I13" s="89"/>
      <c r="J13" s="37">
        <v>9.0425936363636339</v>
      </c>
      <c r="K13" s="89"/>
      <c r="L13" s="89"/>
      <c r="M13" s="89"/>
      <c r="N13" s="37">
        <v>1.4259311325782917</v>
      </c>
      <c r="O13" s="89"/>
      <c r="P13" s="89"/>
      <c r="Q13" s="89"/>
      <c r="R13" s="37">
        <v>2.1900002137628793</v>
      </c>
      <c r="S13" s="89"/>
      <c r="T13" s="89"/>
      <c r="U13" s="89"/>
      <c r="V13" s="37">
        <v>9.422050226242995E-2</v>
      </c>
      <c r="W13" s="89"/>
      <c r="X13" s="89"/>
      <c r="Y13" s="89"/>
      <c r="Z13" s="37">
        <v>3.6800861540766654</v>
      </c>
      <c r="AA13" s="89"/>
      <c r="AB13" s="89"/>
      <c r="AC13" s="89"/>
    </row>
    <row r="14" spans="1:29" ht="15" customHeight="1" x14ac:dyDescent="0.25">
      <c r="A14" s="87"/>
      <c r="B14" s="37">
        <v>44.058610013986673</v>
      </c>
      <c r="C14" s="90"/>
      <c r="D14" s="90"/>
      <c r="E14" s="90"/>
      <c r="F14" s="37">
        <v>0.27586017090909076</v>
      </c>
      <c r="G14" s="90"/>
      <c r="H14" s="90"/>
      <c r="I14" s="90"/>
      <c r="J14" s="37">
        <v>9.3770230363636422</v>
      </c>
      <c r="K14" s="90"/>
      <c r="L14" s="90"/>
      <c r="M14" s="90"/>
      <c r="N14" s="37">
        <v>1.4447399603998634</v>
      </c>
      <c r="O14" s="90"/>
      <c r="P14" s="90"/>
      <c r="Q14" s="90"/>
      <c r="R14" s="37">
        <v>2.1918810965450368</v>
      </c>
      <c r="S14" s="90"/>
      <c r="T14" s="90"/>
      <c r="U14" s="90"/>
      <c r="V14" s="37">
        <v>9.426391303704211E-2</v>
      </c>
      <c r="W14" s="90"/>
      <c r="X14" s="90"/>
      <c r="Y14" s="90"/>
      <c r="Z14" s="37">
        <v>3.5895411273091691</v>
      </c>
      <c r="AA14" s="90"/>
      <c r="AB14" s="90"/>
      <c r="AC14" s="90"/>
    </row>
    <row r="15" spans="1:29" ht="15" customHeight="1" x14ac:dyDescent="0.25">
      <c r="A15" s="85">
        <v>4</v>
      </c>
      <c r="B15" s="37">
        <v>43.067256687222219</v>
      </c>
      <c r="C15" s="88"/>
      <c r="D15" s="88"/>
      <c r="E15" s="88"/>
      <c r="F15" s="37">
        <v>0.27651559090909095</v>
      </c>
      <c r="G15" s="88"/>
      <c r="H15" s="88"/>
      <c r="I15" s="88"/>
      <c r="J15" s="37">
        <v>7.8958323363636351</v>
      </c>
      <c r="K15" s="88"/>
      <c r="L15" s="88"/>
      <c r="M15" s="88"/>
      <c r="N15" s="37">
        <v>1.4200413222222226</v>
      </c>
      <c r="O15" s="88"/>
      <c r="P15" s="88"/>
      <c r="Q15" s="88"/>
      <c r="R15" s="37">
        <v>2.1734784727272727</v>
      </c>
      <c r="S15" s="88"/>
      <c r="T15" s="88"/>
      <c r="U15" s="88"/>
      <c r="V15" s="37">
        <v>8.8927495023328154E-2</v>
      </c>
      <c r="W15" s="88"/>
      <c r="X15" s="88"/>
      <c r="Y15" s="88"/>
      <c r="Z15" s="37">
        <v>3.4785426097184389</v>
      </c>
      <c r="AA15" s="88"/>
      <c r="AB15" s="88"/>
      <c r="AC15" s="88"/>
    </row>
    <row r="16" spans="1:29" ht="15" customHeight="1" x14ac:dyDescent="0.25">
      <c r="A16" s="86"/>
      <c r="B16" s="37">
        <v>42.956278568934188</v>
      </c>
      <c r="C16" s="89"/>
      <c r="D16" s="89"/>
      <c r="E16" s="89"/>
      <c r="F16" s="37">
        <v>0.1780905909090908</v>
      </c>
      <c r="G16" s="89"/>
      <c r="H16" s="89"/>
      <c r="I16" s="89"/>
      <c r="J16" s="37">
        <v>6.9115823363636339</v>
      </c>
      <c r="K16" s="89"/>
      <c r="L16" s="89"/>
      <c r="M16" s="89"/>
      <c r="N16" s="37">
        <v>1.3646855766347239</v>
      </c>
      <c r="O16" s="89"/>
      <c r="P16" s="89"/>
      <c r="Q16" s="89"/>
      <c r="R16" s="37">
        <v>2.1679428981685218</v>
      </c>
      <c r="S16" s="89"/>
      <c r="T16" s="89"/>
      <c r="U16" s="89"/>
      <c r="V16" s="37">
        <v>8.8799733962512159E-2</v>
      </c>
      <c r="W16" s="89"/>
      <c r="X16" s="89"/>
      <c r="Y16" s="89"/>
      <c r="Z16" s="37">
        <v>3.2123757815199125</v>
      </c>
      <c r="AA16" s="89"/>
      <c r="AB16" s="89"/>
      <c r="AC16" s="89"/>
    </row>
    <row r="17" spans="1:29" ht="15" customHeight="1" x14ac:dyDescent="0.25">
      <c r="A17" s="87"/>
      <c r="B17" s="37">
        <v>42.924785250957008</v>
      </c>
      <c r="C17" s="90"/>
      <c r="D17" s="90"/>
      <c r="E17" s="90"/>
      <c r="F17" s="37">
        <v>0.15015959090909037</v>
      </c>
      <c r="G17" s="90"/>
      <c r="H17" s="90"/>
      <c r="I17" s="90"/>
      <c r="J17" s="37">
        <v>6.6322723363636262</v>
      </c>
      <c r="K17" s="90"/>
      <c r="L17" s="90"/>
      <c r="M17" s="90"/>
      <c r="N17" s="37">
        <v>1.348976749304222</v>
      </c>
      <c r="O17" s="90"/>
      <c r="P17" s="90"/>
      <c r="Q17" s="90"/>
      <c r="R17" s="37">
        <v>2.1663720154354724</v>
      </c>
      <c r="S17" s="90"/>
      <c r="T17" s="90"/>
      <c r="U17" s="90"/>
      <c r="V17" s="37">
        <v>8.876347798903339E-2</v>
      </c>
      <c r="W17" s="90"/>
      <c r="X17" s="90"/>
      <c r="Y17" s="90"/>
      <c r="Z17" s="37">
        <v>3.0637937485448652</v>
      </c>
      <c r="AA17" s="90"/>
      <c r="AB17" s="90"/>
      <c r="AC17" s="90"/>
    </row>
    <row r="18" spans="1:29" ht="15" customHeight="1" x14ac:dyDescent="0.25">
      <c r="A18" s="85">
        <v>5</v>
      </c>
      <c r="B18" s="37">
        <v>42.048173727222228</v>
      </c>
      <c r="C18" s="88"/>
      <c r="D18" s="88"/>
      <c r="E18" s="88"/>
      <c r="F18" s="37">
        <v>0.26994069090909112</v>
      </c>
      <c r="G18" s="88"/>
      <c r="H18" s="88"/>
      <c r="I18" s="88"/>
      <c r="J18" s="37">
        <v>6.9692310363636372</v>
      </c>
      <c r="K18" s="88"/>
      <c r="L18" s="88"/>
      <c r="M18" s="88"/>
      <c r="N18" s="37">
        <v>1.4131905222222216</v>
      </c>
      <c r="O18" s="88"/>
      <c r="P18" s="88"/>
      <c r="Q18" s="88"/>
      <c r="R18" s="37">
        <v>2.1523735727272726</v>
      </c>
      <c r="S18" s="88"/>
      <c r="T18" s="88"/>
      <c r="U18" s="88"/>
      <c r="V18" s="37">
        <v>8.2082895023328162E-2</v>
      </c>
      <c r="W18" s="88"/>
      <c r="X18" s="88"/>
      <c r="Y18" s="88"/>
      <c r="Z18" s="37">
        <v>3.0673897280549278</v>
      </c>
      <c r="AA18" s="88"/>
      <c r="AB18" s="88"/>
      <c r="AC18" s="88"/>
    </row>
    <row r="19" spans="1:29" ht="15" customHeight="1" x14ac:dyDescent="0.25">
      <c r="A19" s="86"/>
      <c r="B19" s="37">
        <v>41.932752470160487</v>
      </c>
      <c r="C19" s="89"/>
      <c r="D19" s="89"/>
      <c r="E19" s="89"/>
      <c r="F19" s="37">
        <v>0.16757513090909129</v>
      </c>
      <c r="G19" s="89"/>
      <c r="H19" s="89"/>
      <c r="I19" s="89"/>
      <c r="J19" s="37">
        <v>5.9455754363636357</v>
      </c>
      <c r="K19" s="89"/>
      <c r="L19" s="89"/>
      <c r="M19" s="89"/>
      <c r="N19" s="37">
        <v>1.3556185446120421</v>
      </c>
      <c r="O19" s="89"/>
      <c r="P19" s="89"/>
      <c r="Q19" s="89"/>
      <c r="R19" s="37">
        <v>2.1466163749662548</v>
      </c>
      <c r="S19" s="89"/>
      <c r="T19" s="89"/>
      <c r="U19" s="89"/>
      <c r="V19" s="37">
        <v>8.1950018899003843E-2</v>
      </c>
      <c r="W19" s="89"/>
      <c r="X19" s="89"/>
      <c r="Y19" s="89"/>
      <c r="Z19" s="37">
        <v>2.8235135851141577</v>
      </c>
      <c r="AA19" s="89"/>
      <c r="AB19" s="89"/>
      <c r="AC19" s="89"/>
    </row>
    <row r="20" spans="1:29" ht="15" customHeight="1" x14ac:dyDescent="0.25">
      <c r="A20" s="87"/>
      <c r="B20" s="37">
        <v>41.929044058960471</v>
      </c>
      <c r="C20" s="90"/>
      <c r="D20" s="90"/>
      <c r="E20" s="90"/>
      <c r="F20" s="37">
        <v>0.16428619090909094</v>
      </c>
      <c r="G20" s="90"/>
      <c r="H20" s="90"/>
      <c r="I20" s="90"/>
      <c r="J20" s="37">
        <v>5.9126860363636311</v>
      </c>
      <c r="K20" s="90"/>
      <c r="L20" s="90"/>
      <c r="M20" s="90"/>
      <c r="N20" s="37">
        <v>1.3537687937774725</v>
      </c>
      <c r="O20" s="90"/>
      <c r="P20" s="90"/>
      <c r="Q20" s="90"/>
      <c r="R20" s="37">
        <v>2.1464313998827982</v>
      </c>
      <c r="S20" s="90"/>
      <c r="T20" s="90"/>
      <c r="U20" s="90"/>
      <c r="V20" s="37">
        <v>8.1945749674077639E-2</v>
      </c>
      <c r="W20" s="90"/>
      <c r="X20" s="90"/>
      <c r="Y20" s="90"/>
      <c r="Z20" s="37">
        <v>2.7593501471953839</v>
      </c>
      <c r="AA20" s="90"/>
      <c r="AB20" s="90"/>
      <c r="AC20" s="90"/>
    </row>
    <row r="21" spans="1:29" ht="15" customHeight="1" x14ac:dyDescent="0.25">
      <c r="A21" s="85">
        <v>6</v>
      </c>
      <c r="B21" s="37">
        <v>40.092025742222219</v>
      </c>
      <c r="C21" s="88"/>
      <c r="D21" s="88"/>
      <c r="E21" s="88"/>
      <c r="F21" s="37">
        <v>0.27419269090909087</v>
      </c>
      <c r="G21" s="88"/>
      <c r="H21" s="88"/>
      <c r="I21" s="88"/>
      <c r="J21" s="37">
        <v>6.2766711363636283</v>
      </c>
      <c r="K21" s="88"/>
      <c r="L21" s="88"/>
      <c r="M21" s="88"/>
      <c r="N21" s="37">
        <v>1.4121893222222226</v>
      </c>
      <c r="O21" s="88"/>
      <c r="P21" s="88"/>
      <c r="Q21" s="88"/>
      <c r="R21" s="37">
        <v>2.1105272727272726</v>
      </c>
      <c r="S21" s="88"/>
      <c r="T21" s="88"/>
      <c r="U21" s="88"/>
      <c r="V21" s="37">
        <v>6.5255195023328133E-2</v>
      </c>
      <c r="W21" s="88"/>
      <c r="X21" s="88"/>
      <c r="Y21" s="88"/>
      <c r="Z21" s="37">
        <v>2.5819321231976176</v>
      </c>
      <c r="AA21" s="88"/>
      <c r="AB21" s="88"/>
      <c r="AC21" s="88"/>
    </row>
    <row r="22" spans="1:29" ht="15" customHeight="1" x14ac:dyDescent="0.25">
      <c r="A22" s="86"/>
      <c r="B22" s="37">
        <v>39.998951830592006</v>
      </c>
      <c r="C22" s="89"/>
      <c r="D22" s="89"/>
      <c r="E22" s="89"/>
      <c r="F22" s="37">
        <v>0.19164669090909098</v>
      </c>
      <c r="G22" s="89"/>
      <c r="H22" s="89"/>
      <c r="I22" s="89"/>
      <c r="J22" s="37">
        <v>5.4512111363636349</v>
      </c>
      <c r="K22" s="89"/>
      <c r="L22" s="89"/>
      <c r="M22" s="89"/>
      <c r="N22" s="37">
        <v>1.3657641723592229</v>
      </c>
      <c r="O22" s="89"/>
      <c r="P22" s="89"/>
      <c r="Q22" s="89"/>
      <c r="R22" s="37">
        <v>2.1058847577409723</v>
      </c>
      <c r="S22" s="89"/>
      <c r="T22" s="89"/>
      <c r="U22" s="89"/>
      <c r="V22" s="37">
        <v>6.5148045777444319E-2</v>
      </c>
      <c r="W22" s="89"/>
      <c r="X22" s="89"/>
      <c r="Y22" s="89"/>
      <c r="Z22" s="37">
        <v>2.4076923569836421</v>
      </c>
      <c r="AA22" s="89"/>
      <c r="AB22" s="89"/>
      <c r="AC22" s="89"/>
    </row>
    <row r="23" spans="1:29" ht="15" customHeight="1" x14ac:dyDescent="0.25">
      <c r="A23" s="87"/>
      <c r="B23" s="37">
        <v>39.950746228424293</v>
      </c>
      <c r="C23" s="90"/>
      <c r="D23" s="90"/>
      <c r="E23" s="90"/>
      <c r="F23" s="37">
        <v>0.14889379090909072</v>
      </c>
      <c r="G23" s="90"/>
      <c r="H23" s="90"/>
      <c r="I23" s="90"/>
      <c r="J23" s="37">
        <v>5.0236821363636324</v>
      </c>
      <c r="K23" s="90"/>
      <c r="L23" s="90"/>
      <c r="M23" s="90"/>
      <c r="N23" s="37">
        <v>1.3417192787292722</v>
      </c>
      <c r="O23" s="90"/>
      <c r="P23" s="90"/>
      <c r="Q23" s="90"/>
      <c r="R23" s="37">
        <v>2.1034802683779774</v>
      </c>
      <c r="S23" s="90"/>
      <c r="T23" s="90"/>
      <c r="U23" s="90"/>
      <c r="V23" s="37">
        <v>6.5092550162946405E-2</v>
      </c>
      <c r="W23" s="90"/>
      <c r="X23" s="90"/>
      <c r="Y23" s="90"/>
      <c r="Z23" s="37">
        <v>2.3207449712725747</v>
      </c>
      <c r="AA23" s="90"/>
      <c r="AB23" s="90"/>
      <c r="AC23" s="90"/>
    </row>
    <row r="24" spans="1:29" s="38" customFormat="1" ht="14.25" x14ac:dyDescent="0.2"/>
    <row r="25" spans="1:29" s="21" customFormat="1" ht="22.5" customHeight="1" x14ac:dyDescent="0.25">
      <c r="B25" s="41" t="s">
        <v>41</v>
      </c>
    </row>
    <row r="26" spans="1:29" s="21" customFormat="1" ht="22.5" customHeight="1" x14ac:dyDescent="0.25">
      <c r="A26" s="40" t="s">
        <v>36</v>
      </c>
      <c r="B26" s="21" t="s">
        <v>38</v>
      </c>
      <c r="K26" s="41" t="s">
        <v>39</v>
      </c>
    </row>
    <row r="27" spans="1:29" s="21" customFormat="1" ht="22.5" customHeight="1" x14ac:dyDescent="0.25">
      <c r="A27" s="40" t="s">
        <v>36</v>
      </c>
      <c r="B27" s="21" t="s">
        <v>37</v>
      </c>
      <c r="K27" s="41" t="s">
        <v>40</v>
      </c>
    </row>
    <row r="28" spans="1:29" s="21" customFormat="1" ht="22.5" customHeight="1" x14ac:dyDescent="0.25">
      <c r="A28" s="42"/>
    </row>
    <row r="29" spans="1:29" s="21" customFormat="1" ht="22.5" customHeight="1" x14ac:dyDescent="0.25">
      <c r="A29" s="42"/>
    </row>
    <row r="30" spans="1:29" s="21" customFormat="1" ht="22.5" customHeight="1" x14ac:dyDescent="0.25">
      <c r="A30" s="42"/>
    </row>
    <row r="31" spans="1:29" s="21" customFormat="1" ht="22.5" customHeight="1" x14ac:dyDescent="0.25">
      <c r="A31" s="42"/>
    </row>
    <row r="32" spans="1:29" s="21" customFormat="1" ht="22.5" customHeight="1" x14ac:dyDescent="0.25">
      <c r="A32" s="42"/>
    </row>
    <row r="33" spans="1:29" s="21" customFormat="1" ht="22.5" customHeight="1" x14ac:dyDescent="0.25">
      <c r="A33" s="42"/>
      <c r="B33" s="41" t="s">
        <v>42</v>
      </c>
    </row>
    <row r="34" spans="1:29" s="21" customFormat="1" ht="22.5" customHeight="1" x14ac:dyDescent="0.25">
      <c r="A34" s="40" t="s">
        <v>36</v>
      </c>
      <c r="B34" s="21" t="s">
        <v>47</v>
      </c>
      <c r="G34" s="43">
        <v>0.05</v>
      </c>
      <c r="H34" s="21" t="s">
        <v>48</v>
      </c>
    </row>
    <row r="35" spans="1:29" s="21" customFormat="1" ht="22.5" customHeight="1" x14ac:dyDescent="0.25">
      <c r="A35" s="40" t="s">
        <v>36</v>
      </c>
      <c r="B35" s="21" t="s">
        <v>51</v>
      </c>
      <c r="G35" s="43">
        <v>3</v>
      </c>
    </row>
    <row r="36" spans="1:29" s="38" customFormat="1" ht="21.75" x14ac:dyDescent="0.2">
      <c r="A36" s="40" t="s">
        <v>36</v>
      </c>
      <c r="B36" s="21" t="s">
        <v>50</v>
      </c>
      <c r="K36" s="41" t="s">
        <v>52</v>
      </c>
    </row>
    <row r="37" spans="1:29" s="38" customFormat="1" ht="14.25" x14ac:dyDescent="0.2"/>
    <row r="38" spans="1:29" s="38" customFormat="1" ht="14.25" x14ac:dyDescent="0.2">
      <c r="T38" s="39"/>
      <c r="U38" s="39"/>
      <c r="V38" s="39"/>
    </row>
    <row r="39" spans="1:29" ht="38.25" x14ac:dyDescent="0.25">
      <c r="A39" s="3" t="s">
        <v>6</v>
      </c>
      <c r="B39" s="1" t="s">
        <v>3</v>
      </c>
      <c r="C39" s="91" t="s">
        <v>46</v>
      </c>
      <c r="D39" s="92"/>
      <c r="E39" s="93"/>
      <c r="F39" s="1" t="s">
        <v>4</v>
      </c>
      <c r="G39" s="91" t="s">
        <v>46</v>
      </c>
      <c r="H39" s="92"/>
      <c r="I39" s="93"/>
      <c r="J39" s="1" t="s">
        <v>5</v>
      </c>
      <c r="K39" s="91" t="s">
        <v>46</v>
      </c>
      <c r="L39" s="92"/>
      <c r="M39" s="93"/>
      <c r="N39" s="1" t="s">
        <v>33</v>
      </c>
      <c r="O39" s="91" t="s">
        <v>46</v>
      </c>
      <c r="P39" s="92"/>
      <c r="Q39" s="93"/>
      <c r="R39" s="1" t="s">
        <v>0</v>
      </c>
      <c r="S39" s="91" t="s">
        <v>46</v>
      </c>
      <c r="T39" s="92"/>
      <c r="U39" s="93"/>
      <c r="V39" s="1" t="s">
        <v>1</v>
      </c>
      <c r="W39" s="91" t="s">
        <v>46</v>
      </c>
      <c r="X39" s="92"/>
      <c r="Y39" s="93"/>
      <c r="Z39" s="1" t="s">
        <v>2</v>
      </c>
      <c r="AA39" s="91" t="s">
        <v>46</v>
      </c>
      <c r="AB39" s="92"/>
      <c r="AC39" s="93"/>
    </row>
    <row r="40" spans="1:29" ht="15" customHeight="1" x14ac:dyDescent="0.25">
      <c r="A40" s="85">
        <v>4</v>
      </c>
      <c r="B40" s="37">
        <v>43.067256687222219</v>
      </c>
      <c r="C40" s="76"/>
      <c r="D40" s="77"/>
      <c r="E40" s="78"/>
      <c r="F40" s="37">
        <v>0.27651559090909095</v>
      </c>
      <c r="G40" s="76"/>
      <c r="H40" s="77"/>
      <c r="I40" s="78"/>
      <c r="J40" s="37">
        <v>7.8958323363636351</v>
      </c>
      <c r="K40" s="76"/>
      <c r="L40" s="77"/>
      <c r="M40" s="78"/>
      <c r="N40" s="37">
        <v>1.4200413222222226</v>
      </c>
      <c r="O40" s="76"/>
      <c r="P40" s="77"/>
      <c r="Q40" s="78"/>
      <c r="R40" s="37">
        <v>2.1734784727272727</v>
      </c>
      <c r="S40" s="76"/>
      <c r="T40" s="77"/>
      <c r="U40" s="78"/>
      <c r="V40" s="37">
        <v>8.8927495023328154E-2</v>
      </c>
      <c r="W40" s="76"/>
      <c r="X40" s="77"/>
      <c r="Y40" s="78"/>
      <c r="Z40" s="37">
        <v>3.4785426097184389</v>
      </c>
      <c r="AA40" s="76"/>
      <c r="AB40" s="77"/>
      <c r="AC40" s="78"/>
    </row>
    <row r="41" spans="1:29" ht="15" customHeight="1" x14ac:dyDescent="0.25">
      <c r="A41" s="86"/>
      <c r="B41" s="37">
        <v>42.956278568934188</v>
      </c>
      <c r="C41" s="79"/>
      <c r="D41" s="80"/>
      <c r="E41" s="81"/>
      <c r="F41" s="37">
        <v>0.1780905909090908</v>
      </c>
      <c r="G41" s="79"/>
      <c r="H41" s="80"/>
      <c r="I41" s="81"/>
      <c r="J41" s="37">
        <v>6.9115823363636339</v>
      </c>
      <c r="K41" s="79"/>
      <c r="L41" s="80"/>
      <c r="M41" s="81"/>
      <c r="N41" s="37">
        <v>1.3646855766347239</v>
      </c>
      <c r="O41" s="79"/>
      <c r="P41" s="80"/>
      <c r="Q41" s="81"/>
      <c r="R41" s="37">
        <v>2.1679428981685218</v>
      </c>
      <c r="S41" s="79"/>
      <c r="T41" s="80"/>
      <c r="U41" s="81"/>
      <c r="V41" s="37">
        <v>8.8799733962512159E-2</v>
      </c>
      <c r="W41" s="79"/>
      <c r="X41" s="80"/>
      <c r="Y41" s="81"/>
      <c r="Z41" s="37">
        <v>3.2123757815199125</v>
      </c>
      <c r="AA41" s="79"/>
      <c r="AB41" s="80"/>
      <c r="AC41" s="81"/>
    </row>
    <row r="42" spans="1:29" ht="15" customHeight="1" x14ac:dyDescent="0.25">
      <c r="A42" s="87"/>
      <c r="B42" s="37">
        <v>42.924785250957008</v>
      </c>
      <c r="C42" s="82"/>
      <c r="D42" s="83"/>
      <c r="E42" s="84"/>
      <c r="F42" s="37">
        <v>0.15015959090909037</v>
      </c>
      <c r="G42" s="82"/>
      <c r="H42" s="83"/>
      <c r="I42" s="84"/>
      <c r="J42" s="37">
        <v>6.6322723363636262</v>
      </c>
      <c r="K42" s="82"/>
      <c r="L42" s="83"/>
      <c r="M42" s="84"/>
      <c r="N42" s="37">
        <v>1.348976749304222</v>
      </c>
      <c r="O42" s="82"/>
      <c r="P42" s="83"/>
      <c r="Q42" s="84"/>
      <c r="R42" s="37">
        <v>2.1663720154354724</v>
      </c>
      <c r="S42" s="82"/>
      <c r="T42" s="83"/>
      <c r="U42" s="84"/>
      <c r="V42" s="37">
        <v>8.876347798903339E-2</v>
      </c>
      <c r="W42" s="82"/>
      <c r="X42" s="83"/>
      <c r="Y42" s="84"/>
      <c r="Z42" s="37">
        <v>3.0637937485448652</v>
      </c>
      <c r="AA42" s="82"/>
      <c r="AB42" s="83"/>
      <c r="AC42" s="84"/>
    </row>
  </sheetData>
  <mergeCells count="148">
    <mergeCell ref="A1:AC2"/>
    <mergeCell ref="A6:A8"/>
    <mergeCell ref="C6:C8"/>
    <mergeCell ref="D6:D8"/>
    <mergeCell ref="E6:E8"/>
    <mergeCell ref="G6:G8"/>
    <mergeCell ref="H6:H8"/>
    <mergeCell ref="I6:I8"/>
    <mergeCell ref="K6:K8"/>
    <mergeCell ref="L6:L8"/>
    <mergeCell ref="AC6:AC8"/>
    <mergeCell ref="U6:U8"/>
    <mergeCell ref="W6:W8"/>
    <mergeCell ref="X6:X8"/>
    <mergeCell ref="Y6:Y8"/>
    <mergeCell ref="AA6:AA8"/>
    <mergeCell ref="AB6:AB8"/>
    <mergeCell ref="M6:M8"/>
    <mergeCell ref="O6:O8"/>
    <mergeCell ref="P6:P8"/>
    <mergeCell ref="Q6:Q8"/>
    <mergeCell ref="S6:S8"/>
    <mergeCell ref="T6:T8"/>
    <mergeCell ref="A9:A11"/>
    <mergeCell ref="C9:C11"/>
    <mergeCell ref="D9:D11"/>
    <mergeCell ref="E9:E11"/>
    <mergeCell ref="G9:G11"/>
    <mergeCell ref="H9:H11"/>
    <mergeCell ref="I9:I11"/>
    <mergeCell ref="K9:K11"/>
    <mergeCell ref="L9:L11"/>
    <mergeCell ref="AC9:AC11"/>
    <mergeCell ref="A12:A14"/>
    <mergeCell ref="C12:C14"/>
    <mergeCell ref="D12:D14"/>
    <mergeCell ref="E12:E14"/>
    <mergeCell ref="G12:G14"/>
    <mergeCell ref="H12:H14"/>
    <mergeCell ref="I12:I14"/>
    <mergeCell ref="K12:K14"/>
    <mergeCell ref="L12:L14"/>
    <mergeCell ref="U9:U11"/>
    <mergeCell ref="W9:W11"/>
    <mergeCell ref="X9:X11"/>
    <mergeCell ref="Y9:Y11"/>
    <mergeCell ref="AA9:AA11"/>
    <mergeCell ref="AB9:AB11"/>
    <mergeCell ref="M9:M11"/>
    <mergeCell ref="O9:O11"/>
    <mergeCell ref="P9:P11"/>
    <mergeCell ref="Q9:Q11"/>
    <mergeCell ref="S9:S11"/>
    <mergeCell ref="T9:T11"/>
    <mergeCell ref="AC12:AC14"/>
    <mergeCell ref="U12:U14"/>
    <mergeCell ref="A15:A17"/>
    <mergeCell ref="C15:C17"/>
    <mergeCell ref="D15:D17"/>
    <mergeCell ref="E15:E17"/>
    <mergeCell ref="G15:G17"/>
    <mergeCell ref="H15:H17"/>
    <mergeCell ref="I15:I17"/>
    <mergeCell ref="K15:K17"/>
    <mergeCell ref="L15:L17"/>
    <mergeCell ref="W12:W14"/>
    <mergeCell ref="X12:X14"/>
    <mergeCell ref="Y12:Y14"/>
    <mergeCell ref="AA12:AA14"/>
    <mergeCell ref="AB12:AB14"/>
    <mergeCell ref="M12:M14"/>
    <mergeCell ref="O12:O14"/>
    <mergeCell ref="P12:P14"/>
    <mergeCell ref="Q12:Q14"/>
    <mergeCell ref="S12:S14"/>
    <mergeCell ref="T12:T14"/>
    <mergeCell ref="S18:S20"/>
    <mergeCell ref="T18:T20"/>
    <mergeCell ref="AC15:AC17"/>
    <mergeCell ref="A18:A20"/>
    <mergeCell ref="C18:C20"/>
    <mergeCell ref="D18:D20"/>
    <mergeCell ref="E18:E20"/>
    <mergeCell ref="G18:G20"/>
    <mergeCell ref="H18:H20"/>
    <mergeCell ref="I18:I20"/>
    <mergeCell ref="K18:K20"/>
    <mergeCell ref="L18:L20"/>
    <mergeCell ref="U15:U17"/>
    <mergeCell ref="W15:W17"/>
    <mergeCell ref="X15:X17"/>
    <mergeCell ref="Y15:Y17"/>
    <mergeCell ref="AA15:AA17"/>
    <mergeCell ref="AB15:AB17"/>
    <mergeCell ref="M15:M17"/>
    <mergeCell ref="O15:O17"/>
    <mergeCell ref="P15:P17"/>
    <mergeCell ref="Q15:Q17"/>
    <mergeCell ref="S15:S17"/>
    <mergeCell ref="T15:T17"/>
    <mergeCell ref="P21:P23"/>
    <mergeCell ref="Q21:Q23"/>
    <mergeCell ref="S21:S23"/>
    <mergeCell ref="T21:T23"/>
    <mergeCell ref="AC18:AC20"/>
    <mergeCell ref="A21:A23"/>
    <mergeCell ref="C21:C23"/>
    <mergeCell ref="D21:D23"/>
    <mergeCell ref="E21:E23"/>
    <mergeCell ref="G21:G23"/>
    <mergeCell ref="H21:H23"/>
    <mergeCell ref="I21:I23"/>
    <mergeCell ref="K21:K23"/>
    <mergeCell ref="L21:L23"/>
    <mergeCell ref="U18:U20"/>
    <mergeCell ref="W18:W20"/>
    <mergeCell ref="X18:X20"/>
    <mergeCell ref="Y18:Y20"/>
    <mergeCell ref="AA18:AA20"/>
    <mergeCell ref="AB18:AB20"/>
    <mergeCell ref="M18:M20"/>
    <mergeCell ref="O18:O20"/>
    <mergeCell ref="P18:P20"/>
    <mergeCell ref="Q18:Q20"/>
    <mergeCell ref="W40:Y42"/>
    <mergeCell ref="AA40:AC42"/>
    <mergeCell ref="A40:A42"/>
    <mergeCell ref="C40:E42"/>
    <mergeCell ref="G40:I42"/>
    <mergeCell ref="K40:M42"/>
    <mergeCell ref="O40:Q42"/>
    <mergeCell ref="S40:U42"/>
    <mergeCell ref="AC21:AC23"/>
    <mergeCell ref="C39:E39"/>
    <mergeCell ref="G39:I39"/>
    <mergeCell ref="K39:M39"/>
    <mergeCell ref="O39:Q39"/>
    <mergeCell ref="S39:U39"/>
    <mergeCell ref="W39:Y39"/>
    <mergeCell ref="AA39:AC39"/>
    <mergeCell ref="U21:U23"/>
    <mergeCell ref="W21:W23"/>
    <mergeCell ref="X21:X23"/>
    <mergeCell ref="Y21:Y23"/>
    <mergeCell ref="AA21:AA23"/>
    <mergeCell ref="AB21:AB23"/>
    <mergeCell ref="M21:M23"/>
    <mergeCell ref="O21:O23"/>
  </mergeCells>
  <pageMargins left="0.39370078740157483" right="0.19685039370078741" top="0.39370078740157483" bottom="0.39370078740157483" header="0.31496062992125984" footer="0.31496062992125984"/>
  <pageSetup paperSize="9" scale="4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5"/>
  <sheetViews>
    <sheetView zoomScale="80" zoomScaleNormal="80" workbookViewId="0">
      <selection activeCell="S23" sqref="S23"/>
    </sheetView>
  </sheetViews>
  <sheetFormatPr defaultRowHeight="15" x14ac:dyDescent="0.25"/>
  <cols>
    <col min="1" max="1" width="9.140625" style="4"/>
    <col min="2" max="2" width="13.28515625" style="4" customWidth="1"/>
    <col min="3" max="9" width="9.140625" style="4"/>
    <col min="10" max="10" width="9.140625" style="4" customWidth="1"/>
    <col min="11" max="11" width="11.5703125" style="4" customWidth="1"/>
    <col min="12" max="21" width="9.140625" style="4"/>
    <col min="22" max="22" width="14.85546875" style="4" customWidth="1"/>
    <col min="23" max="23" width="9.140625" style="4"/>
    <col min="24" max="27" width="13.42578125" style="4" customWidth="1"/>
    <col min="28" max="16384" width="9.140625" style="4"/>
  </cols>
  <sheetData>
    <row r="1" spans="1:27" ht="27.75" customHeight="1" x14ac:dyDescent="0.25">
      <c r="A1" s="94" t="s">
        <v>34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15.75" thickBot="1" x14ac:dyDescent="0.3"/>
    <row r="4" spans="1:27" ht="20.25" thickBot="1" x14ac:dyDescent="0.3">
      <c r="A4" s="95" t="s">
        <v>44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7"/>
    </row>
    <row r="5" spans="1:27" s="9" customFormat="1" x14ac:dyDescent="0.25">
      <c r="A5" s="102" t="s">
        <v>6</v>
      </c>
      <c r="B5" s="104" t="s">
        <v>7</v>
      </c>
      <c r="C5" s="106" t="s">
        <v>8</v>
      </c>
      <c r="D5" s="100" t="s">
        <v>9</v>
      </c>
      <c r="E5" s="108"/>
      <c r="F5" s="100" t="s">
        <v>10</v>
      </c>
      <c r="G5" s="101"/>
      <c r="H5" s="100" t="s">
        <v>11</v>
      </c>
      <c r="I5" s="101"/>
      <c r="J5" s="100" t="s">
        <v>12</v>
      </c>
      <c r="K5" s="101"/>
      <c r="L5" s="100" t="s">
        <v>13</v>
      </c>
      <c r="M5" s="101"/>
      <c r="N5" s="98" t="s">
        <v>14</v>
      </c>
      <c r="O5" s="99"/>
      <c r="P5" s="98" t="s">
        <v>15</v>
      </c>
      <c r="Q5" s="99"/>
      <c r="R5" s="98" t="s">
        <v>32</v>
      </c>
      <c r="S5" s="99"/>
      <c r="T5" s="98" t="s">
        <v>16</v>
      </c>
      <c r="U5" s="99"/>
      <c r="V5" s="5" t="s">
        <v>17</v>
      </c>
      <c r="W5" s="6" t="s">
        <v>18</v>
      </c>
      <c r="X5" s="7" t="s">
        <v>19</v>
      </c>
      <c r="Y5" s="7" t="s">
        <v>20</v>
      </c>
      <c r="Z5" s="7" t="s">
        <v>21</v>
      </c>
      <c r="AA5" s="8" t="s">
        <v>22</v>
      </c>
    </row>
    <row r="6" spans="1:27" s="9" customFormat="1" ht="17.25" thickBot="1" x14ac:dyDescent="0.3">
      <c r="A6" s="103"/>
      <c r="B6" s="105"/>
      <c r="C6" s="107"/>
      <c r="D6" s="10" t="s">
        <v>23</v>
      </c>
      <c r="E6" s="11" t="s">
        <v>24</v>
      </c>
      <c r="F6" s="12" t="s">
        <v>23</v>
      </c>
      <c r="G6" s="13" t="s">
        <v>25</v>
      </c>
      <c r="H6" s="12" t="s">
        <v>23</v>
      </c>
      <c r="I6" s="13" t="s">
        <v>25</v>
      </c>
      <c r="J6" s="12" t="s">
        <v>23</v>
      </c>
      <c r="K6" s="13" t="s">
        <v>25</v>
      </c>
      <c r="L6" s="12" t="s">
        <v>23</v>
      </c>
      <c r="M6" s="13" t="s">
        <v>25</v>
      </c>
      <c r="N6" s="12" t="s">
        <v>23</v>
      </c>
      <c r="O6" s="13" t="s">
        <v>25</v>
      </c>
      <c r="P6" s="12" t="s">
        <v>23</v>
      </c>
      <c r="Q6" s="13" t="s">
        <v>25</v>
      </c>
      <c r="R6" s="12" t="s">
        <v>23</v>
      </c>
      <c r="S6" s="13" t="s">
        <v>25</v>
      </c>
      <c r="T6" s="12" t="s">
        <v>25</v>
      </c>
      <c r="U6" s="13" t="s">
        <v>25</v>
      </c>
      <c r="V6" s="13" t="s">
        <v>25</v>
      </c>
      <c r="W6" s="14" t="s">
        <v>25</v>
      </c>
      <c r="X6" s="15" t="s">
        <v>25</v>
      </c>
      <c r="Y6" s="15" t="s">
        <v>25</v>
      </c>
      <c r="Z6" s="15" t="s">
        <v>25</v>
      </c>
      <c r="AA6" s="16" t="s">
        <v>25</v>
      </c>
    </row>
    <row r="7" spans="1:27" s="21" customFormat="1" ht="20.25" x14ac:dyDescent="0.25">
      <c r="A7" s="44">
        <v>1</v>
      </c>
      <c r="B7" s="31">
        <v>10</v>
      </c>
      <c r="C7" s="17">
        <v>0</v>
      </c>
      <c r="D7" s="18">
        <v>0</v>
      </c>
      <c r="E7" s="19">
        <v>0</v>
      </c>
      <c r="F7" s="20">
        <v>7.6105963105487395E-2</v>
      </c>
      <c r="G7" s="33">
        <v>0.13030184002812747</v>
      </c>
      <c r="H7" s="20">
        <v>21.2671616794612</v>
      </c>
      <c r="I7" s="33">
        <v>36.413229084563532</v>
      </c>
      <c r="J7" s="20">
        <v>4.5981508426972189E-3</v>
      </c>
      <c r="K7" s="33">
        <v>7.8725353435274981E-3</v>
      </c>
      <c r="L7" s="20">
        <v>5.7772448429352146E-3</v>
      </c>
      <c r="M7" s="33">
        <v>9.8912342766789198E-3</v>
      </c>
      <c r="N7" s="20">
        <v>4.720181807469132E-5</v>
      </c>
      <c r="O7" s="33">
        <v>8.0813898391721259E-5</v>
      </c>
      <c r="P7" s="20">
        <v>1.8307854209143742E-4</v>
      </c>
      <c r="Q7" s="33">
        <v>3.1344747369749649E-4</v>
      </c>
      <c r="R7" s="20">
        <v>1.1810252819882806E-2</v>
      </c>
      <c r="S7" s="33">
        <v>2.0220261539123534E-2</v>
      </c>
      <c r="T7" s="20">
        <v>2.3044572963044518</v>
      </c>
      <c r="U7" s="33">
        <v>3.9457938924680871</v>
      </c>
      <c r="V7" s="35">
        <v>8.1647557772583316E-3</v>
      </c>
      <c r="W7" s="18">
        <v>8.9360150254077977E-4</v>
      </c>
      <c r="X7" s="65"/>
      <c r="Y7" s="58"/>
      <c r="Z7" s="58"/>
      <c r="AA7" s="59"/>
    </row>
    <row r="8" spans="1:27" s="21" customFormat="1" ht="20.25" x14ac:dyDescent="0.25">
      <c r="A8" s="45">
        <v>2</v>
      </c>
      <c r="B8" s="31">
        <v>10</v>
      </c>
      <c r="C8" s="17">
        <v>15</v>
      </c>
      <c r="D8" s="18">
        <v>0</v>
      </c>
      <c r="E8" s="19">
        <v>0</v>
      </c>
      <c r="F8" s="20">
        <v>3.6725379941731107</v>
      </c>
      <c r="G8" s="33">
        <v>6.2673755490988725</v>
      </c>
      <c r="H8" s="20">
        <v>35.484564294177396</v>
      </c>
      <c r="I8" s="33">
        <v>60.556239576175606</v>
      </c>
      <c r="J8" s="20">
        <v>4.8693938344307286</v>
      </c>
      <c r="K8" s="33">
        <v>8.3098717849249386</v>
      </c>
      <c r="L8" s="20">
        <v>8.0238739870107025</v>
      </c>
      <c r="M8" s="33">
        <v>13.6931549013325</v>
      </c>
      <c r="N8" s="20">
        <v>8.4131903975528152E-4</v>
      </c>
      <c r="O8" s="33">
        <v>1.4357543440311784E-3</v>
      </c>
      <c r="P8" s="20">
        <v>6.1892469891690399E-3</v>
      </c>
      <c r="Q8" s="33">
        <v>1.056226928320334E-2</v>
      </c>
      <c r="R8" s="20">
        <v>0.11719730874264885</v>
      </c>
      <c r="S8" s="33">
        <v>0.20000325344469294</v>
      </c>
      <c r="T8" s="20">
        <v>3.3022938198273248</v>
      </c>
      <c r="U8" s="33">
        <v>5.6355347651035155</v>
      </c>
      <c r="V8" s="35">
        <v>0.98012077977356216</v>
      </c>
      <c r="W8" s="18">
        <v>5.0607464132524574E-5</v>
      </c>
      <c r="X8" s="65"/>
      <c r="Y8" s="58"/>
      <c r="Z8" s="58"/>
      <c r="AA8" s="59"/>
    </row>
    <row r="9" spans="1:27" s="21" customFormat="1" ht="20.25" x14ac:dyDescent="0.25">
      <c r="A9" s="45">
        <v>3</v>
      </c>
      <c r="B9" s="31">
        <v>10</v>
      </c>
      <c r="C9" s="17">
        <v>30</v>
      </c>
      <c r="D9" s="18">
        <v>0</v>
      </c>
      <c r="E9" s="19">
        <v>0</v>
      </c>
      <c r="F9" s="20">
        <v>5.0653236436021745</v>
      </c>
      <c r="G9" s="33">
        <v>8.6479109241359762</v>
      </c>
      <c r="H9" s="20">
        <v>35.460110724065537</v>
      </c>
      <c r="I9" s="33">
        <v>60.54023561720561</v>
      </c>
      <c r="J9" s="20">
        <v>4.1135508123109821</v>
      </c>
      <c r="K9" s="33">
        <v>7.0229710436378285</v>
      </c>
      <c r="L9" s="20">
        <v>6.5148337122900388</v>
      </c>
      <c r="M9" s="33">
        <v>11.122625408593855</v>
      </c>
      <c r="N9" s="20">
        <v>2.4450916114030045E-3</v>
      </c>
      <c r="O9" s="33">
        <v>4.1744506377471803E-3</v>
      </c>
      <c r="P9" s="20">
        <v>1.6021748993046803E-2</v>
      </c>
      <c r="Q9" s="33">
        <v>2.7353563319438709E-2</v>
      </c>
      <c r="R9" s="20">
        <v>0.15669254335533342</v>
      </c>
      <c r="S9" s="33">
        <v>0.26751762899398074</v>
      </c>
      <c r="T9" s="20">
        <v>4.5407115852416124</v>
      </c>
      <c r="U9" s="33">
        <v>7.7522735457948668</v>
      </c>
      <c r="V9" s="35">
        <v>1.603873257396895</v>
      </c>
      <c r="W9" s="18">
        <v>5.3663776880736185E-5</v>
      </c>
      <c r="X9" s="65"/>
      <c r="Y9" s="58"/>
      <c r="Z9" s="58"/>
      <c r="AA9" s="59"/>
    </row>
    <row r="10" spans="1:27" s="21" customFormat="1" ht="20.25" x14ac:dyDescent="0.25">
      <c r="A10" s="45">
        <v>4</v>
      </c>
      <c r="B10" s="31">
        <v>10</v>
      </c>
      <c r="C10" s="17">
        <v>45</v>
      </c>
      <c r="D10" s="18">
        <v>0</v>
      </c>
      <c r="E10" s="19">
        <v>0</v>
      </c>
      <c r="F10" s="20">
        <v>6.3220312418323035</v>
      </c>
      <c r="G10" s="33">
        <v>10.856651524507337</v>
      </c>
      <c r="H10" s="20">
        <v>34.0987050475891</v>
      </c>
      <c r="I10" s="33">
        <v>58.55681580891639</v>
      </c>
      <c r="J10" s="20">
        <v>3.6102736379763507</v>
      </c>
      <c r="K10" s="33">
        <v>6.1998280098384795</v>
      </c>
      <c r="L10" s="20">
        <v>5.5909947433731828</v>
      </c>
      <c r="M10" s="33">
        <v>9.601256461307015</v>
      </c>
      <c r="N10" s="20">
        <v>6.2582496245163948E-3</v>
      </c>
      <c r="O10" s="33">
        <v>1.0747138833803399E-2</v>
      </c>
      <c r="P10" s="20">
        <v>2.8313101178120855E-2</v>
      </c>
      <c r="Q10" s="33">
        <v>4.862127971246305E-2</v>
      </c>
      <c r="R10" s="20">
        <v>0.19856228131338471</v>
      </c>
      <c r="S10" s="33">
        <v>0.34098614320958731</v>
      </c>
      <c r="T10" s="20">
        <v>4.8528525664355238</v>
      </c>
      <c r="U10" s="33">
        <v>8.3337063771963269</v>
      </c>
      <c r="V10" s="35">
        <v>2.5649094265005288</v>
      </c>
      <c r="W10" s="18">
        <v>8.9862676488260606E-5</v>
      </c>
      <c r="X10" s="65"/>
      <c r="Y10" s="58"/>
      <c r="Z10" s="58"/>
      <c r="AA10" s="59"/>
    </row>
    <row r="11" spans="1:27" s="21" customFormat="1" ht="20.25" x14ac:dyDescent="0.25">
      <c r="A11" s="45">
        <v>5</v>
      </c>
      <c r="B11" s="31">
        <v>10</v>
      </c>
      <c r="C11" s="17">
        <v>60</v>
      </c>
      <c r="D11" s="18">
        <v>0</v>
      </c>
      <c r="E11" s="19">
        <v>0</v>
      </c>
      <c r="F11" s="20">
        <v>7.6444228166245436</v>
      </c>
      <c r="G11" s="33">
        <v>13.052002454054268</v>
      </c>
      <c r="H11" s="20">
        <v>33.119784317983509</v>
      </c>
      <c r="I11" s="33">
        <v>56.548351205270649</v>
      </c>
      <c r="J11" s="20">
        <v>3.3489337603714557</v>
      </c>
      <c r="K11" s="33">
        <v>5.7179322373136428</v>
      </c>
      <c r="L11" s="20">
        <v>5.1879156211707809</v>
      </c>
      <c r="M11" s="33">
        <v>8.8577894032353637</v>
      </c>
      <c r="N11" s="20">
        <v>1.2624353908520116E-2</v>
      </c>
      <c r="O11" s="33">
        <v>2.1554681386345798E-2</v>
      </c>
      <c r="P11" s="20">
        <v>4.3515746315955783E-2</v>
      </c>
      <c r="Q11" s="33">
        <v>7.4298301039900941E-2</v>
      </c>
      <c r="R11" s="20">
        <v>0.24027455965424002</v>
      </c>
      <c r="S11" s="33">
        <v>0.41024210950679785</v>
      </c>
      <c r="T11" s="20">
        <v>5.225749559328329</v>
      </c>
      <c r="U11" s="33">
        <v>8.9223866482497236</v>
      </c>
      <c r="V11" s="35">
        <v>3.251109294953801</v>
      </c>
      <c r="W11" s="18">
        <v>1.1949595031640328E-4</v>
      </c>
      <c r="X11" s="65"/>
      <c r="Y11" s="58"/>
      <c r="Z11" s="58"/>
      <c r="AA11" s="59"/>
    </row>
    <row r="12" spans="1:27" s="21" customFormat="1" ht="20.25" x14ac:dyDescent="0.25">
      <c r="A12" s="45">
        <v>6</v>
      </c>
      <c r="B12" s="31">
        <v>10</v>
      </c>
      <c r="C12" s="17">
        <v>90</v>
      </c>
      <c r="D12" s="18">
        <v>0</v>
      </c>
      <c r="E12" s="19">
        <v>0</v>
      </c>
      <c r="F12" s="20">
        <v>10.018414000502467</v>
      </c>
      <c r="G12" s="33">
        <v>16.986981446963842</v>
      </c>
      <c r="H12" s="20">
        <v>31.036687107251339</v>
      </c>
      <c r="I12" s="33">
        <v>52.625059020285839</v>
      </c>
      <c r="J12" s="20">
        <v>3.0221764372040147</v>
      </c>
      <c r="K12" s="33">
        <v>5.1243295661030848</v>
      </c>
      <c r="L12" s="20">
        <v>4.6934020007725055</v>
      </c>
      <c r="M12" s="33">
        <v>7.9580193737518607</v>
      </c>
      <c r="N12" s="20">
        <v>3.4407348182899665E-2</v>
      </c>
      <c r="O12" s="33">
        <v>5.8340270744733393E-2</v>
      </c>
      <c r="P12" s="20">
        <v>7.7801342786137831E-2</v>
      </c>
      <c r="Q12" s="33">
        <v>0.13191808268162133</v>
      </c>
      <c r="R12" s="20">
        <v>0.3195234645103468</v>
      </c>
      <c r="S12" s="33">
        <v>0.54177628946404532</v>
      </c>
      <c r="T12" s="20">
        <v>5.5214238670817544</v>
      </c>
      <c r="U12" s="33">
        <v>9.3619933041534313</v>
      </c>
      <c r="V12" s="35">
        <v>4.6433041480138311</v>
      </c>
      <c r="W12" s="18">
        <v>2.0460053772388621E-4</v>
      </c>
      <c r="X12" s="65"/>
      <c r="Y12" s="58"/>
      <c r="Z12" s="58"/>
      <c r="AA12" s="59"/>
    </row>
    <row r="13" spans="1:27" s="21" customFormat="1" ht="20.25" x14ac:dyDescent="0.25">
      <c r="A13" s="45">
        <v>7</v>
      </c>
      <c r="B13" s="31">
        <v>10</v>
      </c>
      <c r="C13" s="17">
        <v>120</v>
      </c>
      <c r="D13" s="18">
        <v>0</v>
      </c>
      <c r="E13" s="19">
        <v>0</v>
      </c>
      <c r="F13" s="20">
        <v>11.675233706502114</v>
      </c>
      <c r="G13" s="33">
        <v>19.917891117595151</v>
      </c>
      <c r="H13" s="20">
        <v>28.804030973190507</v>
      </c>
      <c r="I13" s="33">
        <v>49.139502601200796</v>
      </c>
      <c r="J13" s="20">
        <v>2.7812242926721282</v>
      </c>
      <c r="K13" s="33">
        <v>4.7447516646767012</v>
      </c>
      <c r="L13" s="20">
        <v>4.237646940838288</v>
      </c>
      <c r="M13" s="33">
        <v>7.2294045883515681</v>
      </c>
      <c r="N13" s="20">
        <v>6.6470107230539241E-2</v>
      </c>
      <c r="O13" s="33">
        <v>0.11339769205931854</v>
      </c>
      <c r="P13" s="20">
        <v>0.10962343178737226</v>
      </c>
      <c r="Q13" s="33">
        <v>0.18701707393112796</v>
      </c>
      <c r="R13" s="20">
        <v>0.38379216166931601</v>
      </c>
      <c r="S13" s="33">
        <v>0.65474730997028929</v>
      </c>
      <c r="T13" s="20">
        <v>5.1859543240220516</v>
      </c>
      <c r="U13" s="33">
        <v>8.8472040835953631</v>
      </c>
      <c r="V13" s="35">
        <v>6.4302886509553661</v>
      </c>
      <c r="W13" s="18">
        <v>3.2539158733960064E-4</v>
      </c>
      <c r="X13" s="65"/>
      <c r="Y13" s="58"/>
      <c r="Z13" s="58"/>
      <c r="AA13" s="59"/>
    </row>
    <row r="14" spans="1:27" s="21" customFormat="1" ht="21" thickBot="1" x14ac:dyDescent="0.3">
      <c r="A14" s="46">
        <v>8</v>
      </c>
      <c r="B14" s="32">
        <v>10</v>
      </c>
      <c r="C14" s="22">
        <v>150</v>
      </c>
      <c r="D14" s="23">
        <v>0</v>
      </c>
      <c r="E14" s="24">
        <v>0</v>
      </c>
      <c r="F14" s="25">
        <v>13.985692972263571</v>
      </c>
      <c r="G14" s="34">
        <v>23.841584963004426</v>
      </c>
      <c r="H14" s="25">
        <v>27.128721381789092</v>
      </c>
      <c r="I14" s="34">
        <v>46.246669152849044</v>
      </c>
      <c r="J14" s="26">
        <v>2.6209619411027498</v>
      </c>
      <c r="K14" s="34">
        <v>4.4679864578414659</v>
      </c>
      <c r="L14" s="25">
        <v>4.1740790631088709</v>
      </c>
      <c r="M14" s="34">
        <v>7.1156045555103704</v>
      </c>
      <c r="N14" s="25">
        <v>0.11826250111463514</v>
      </c>
      <c r="O14" s="34">
        <v>0.20160355828300688</v>
      </c>
      <c r="P14" s="25">
        <v>0.1523840837430073</v>
      </c>
      <c r="Q14" s="34">
        <v>0.25977104507968329</v>
      </c>
      <c r="R14" s="25">
        <v>0.46028946674069582</v>
      </c>
      <c r="S14" s="34">
        <v>0.78466118558715658</v>
      </c>
      <c r="T14" s="25">
        <v>4.9988125358845075</v>
      </c>
      <c r="U14" s="34">
        <v>8.521537976329034</v>
      </c>
      <c r="V14" s="36">
        <v>6.7352681696857992</v>
      </c>
      <c r="W14" s="23">
        <v>4.3543516524651777E-4</v>
      </c>
      <c r="X14" s="64"/>
      <c r="Y14" s="60"/>
      <c r="Z14" s="60"/>
      <c r="AA14" s="61"/>
    </row>
    <row r="15" spans="1:27" s="21" customFormat="1" thickBot="1" x14ac:dyDescent="0.3">
      <c r="B15" s="51"/>
      <c r="C15" s="52"/>
      <c r="D15" s="53"/>
      <c r="E15" s="53"/>
      <c r="F15" s="53"/>
      <c r="G15" s="53"/>
      <c r="H15" s="53"/>
      <c r="I15" s="53"/>
      <c r="J15" s="54"/>
      <c r="K15" s="54"/>
      <c r="L15" s="53"/>
      <c r="M15" s="53"/>
      <c r="N15" s="53"/>
      <c r="O15" s="53"/>
      <c r="P15" s="53"/>
      <c r="Q15" s="53"/>
      <c r="R15" s="55"/>
      <c r="S15" s="55"/>
      <c r="T15" s="53"/>
      <c r="U15" s="53"/>
      <c r="V15" s="53"/>
      <c r="W15" s="53"/>
      <c r="X15" s="56"/>
      <c r="Y15" s="56"/>
      <c r="Z15" s="56"/>
      <c r="AA15" s="57"/>
    </row>
    <row r="16" spans="1:27" ht="20.25" thickBot="1" x14ac:dyDescent="0.3">
      <c r="A16" s="95" t="s">
        <v>45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7"/>
    </row>
    <row r="17" spans="1:29" s="9" customFormat="1" x14ac:dyDescent="0.25">
      <c r="A17" s="102" t="s">
        <v>6</v>
      </c>
      <c r="B17" s="104" t="s">
        <v>7</v>
      </c>
      <c r="C17" s="106" t="s">
        <v>8</v>
      </c>
      <c r="D17" s="100" t="s">
        <v>9</v>
      </c>
      <c r="E17" s="108"/>
      <c r="F17" s="100" t="s">
        <v>10</v>
      </c>
      <c r="G17" s="101"/>
      <c r="H17" s="100" t="s">
        <v>11</v>
      </c>
      <c r="I17" s="101"/>
      <c r="J17" s="100" t="s">
        <v>12</v>
      </c>
      <c r="K17" s="101"/>
      <c r="L17" s="100" t="s">
        <v>13</v>
      </c>
      <c r="M17" s="101"/>
      <c r="N17" s="98" t="s">
        <v>14</v>
      </c>
      <c r="O17" s="99"/>
      <c r="P17" s="98" t="s">
        <v>15</v>
      </c>
      <c r="Q17" s="99"/>
      <c r="R17" s="98" t="s">
        <v>32</v>
      </c>
      <c r="S17" s="99"/>
      <c r="T17" s="98" t="s">
        <v>16</v>
      </c>
      <c r="U17" s="99"/>
      <c r="V17" s="5" t="s">
        <v>17</v>
      </c>
      <c r="W17" s="6" t="s">
        <v>18</v>
      </c>
      <c r="X17" s="7" t="s">
        <v>19</v>
      </c>
      <c r="Y17" s="7" t="s">
        <v>20</v>
      </c>
      <c r="Z17" s="7" t="s">
        <v>21</v>
      </c>
      <c r="AA17" s="8" t="s">
        <v>22</v>
      </c>
    </row>
    <row r="18" spans="1:29" s="9" customFormat="1" ht="17.25" thickBot="1" x14ac:dyDescent="0.3">
      <c r="A18" s="103"/>
      <c r="B18" s="105"/>
      <c r="C18" s="107"/>
      <c r="D18" s="10" t="s">
        <v>23</v>
      </c>
      <c r="E18" s="11" t="s">
        <v>24</v>
      </c>
      <c r="F18" s="12" t="s">
        <v>23</v>
      </c>
      <c r="G18" s="13" t="s">
        <v>25</v>
      </c>
      <c r="H18" s="12" t="s">
        <v>23</v>
      </c>
      <c r="I18" s="13" t="s">
        <v>25</v>
      </c>
      <c r="J18" s="12" t="s">
        <v>23</v>
      </c>
      <c r="K18" s="13" t="s">
        <v>25</v>
      </c>
      <c r="L18" s="12" t="s">
        <v>23</v>
      </c>
      <c r="M18" s="13" t="s">
        <v>25</v>
      </c>
      <c r="N18" s="12" t="s">
        <v>23</v>
      </c>
      <c r="O18" s="13" t="s">
        <v>25</v>
      </c>
      <c r="P18" s="12" t="s">
        <v>23</v>
      </c>
      <c r="Q18" s="13" t="s">
        <v>25</v>
      </c>
      <c r="R18" s="12" t="s">
        <v>23</v>
      </c>
      <c r="S18" s="13" t="s">
        <v>25</v>
      </c>
      <c r="T18" s="12" t="s">
        <v>23</v>
      </c>
      <c r="U18" s="13" t="s">
        <v>25</v>
      </c>
      <c r="V18" s="13" t="s">
        <v>25</v>
      </c>
      <c r="W18" s="14" t="s">
        <v>25</v>
      </c>
      <c r="X18" s="15" t="s">
        <v>25</v>
      </c>
      <c r="Y18" s="15" t="s">
        <v>25</v>
      </c>
      <c r="Z18" s="15" t="s">
        <v>25</v>
      </c>
      <c r="AA18" s="16" t="s">
        <v>25</v>
      </c>
    </row>
    <row r="19" spans="1:29" s="21" customFormat="1" ht="20.25" x14ac:dyDescent="0.25">
      <c r="A19" s="44">
        <v>1</v>
      </c>
      <c r="B19" s="31">
        <v>25</v>
      </c>
      <c r="C19" s="17">
        <v>0</v>
      </c>
      <c r="D19" s="18">
        <v>0</v>
      </c>
      <c r="E19" s="19">
        <v>0</v>
      </c>
      <c r="F19" s="20">
        <v>8.3574890727247215</v>
      </c>
      <c r="G19" s="33">
        <v>14.096945561592312</v>
      </c>
      <c r="H19" s="20">
        <v>19.281351877610032</v>
      </c>
      <c r="I19" s="33">
        <v>32.522570755440036</v>
      </c>
      <c r="J19" s="20">
        <v>8.3712374815050605</v>
      </c>
      <c r="K19" s="33">
        <v>14.120106053729197</v>
      </c>
      <c r="L19" s="20">
        <v>4.0255701741577461</v>
      </c>
      <c r="M19" s="33">
        <v>6.7900815126409766</v>
      </c>
      <c r="N19" s="20">
        <v>2.4961474219570456E-2</v>
      </c>
      <c r="O19" s="33">
        <v>4.2106385666750491E-2</v>
      </c>
      <c r="P19" s="20">
        <v>0.80656076194205273</v>
      </c>
      <c r="Q19" s="33">
        <v>1.3605566649917549</v>
      </c>
      <c r="R19" s="20">
        <v>0.49152546181425555</v>
      </c>
      <c r="S19" s="33">
        <v>0.82911910483519247</v>
      </c>
      <c r="T19" s="20">
        <v>2.7897722620842562</v>
      </c>
      <c r="U19" s="33">
        <v>4.7057617579725664</v>
      </c>
      <c r="V19" s="35">
        <v>32.754294175215598</v>
      </c>
      <c r="W19" s="18">
        <v>2.9699340163836748E-3</v>
      </c>
      <c r="X19" s="58"/>
      <c r="Y19" s="58"/>
      <c r="Z19" s="58"/>
      <c r="AA19" s="59"/>
    </row>
    <row r="20" spans="1:29" s="21" customFormat="1" ht="20.25" x14ac:dyDescent="0.25">
      <c r="A20" s="45">
        <v>2</v>
      </c>
      <c r="B20" s="31">
        <v>25</v>
      </c>
      <c r="C20" s="17">
        <v>15</v>
      </c>
      <c r="D20" s="18">
        <v>0</v>
      </c>
      <c r="E20" s="19">
        <v>0</v>
      </c>
      <c r="F20" s="20">
        <v>3.5406687572501792</v>
      </c>
      <c r="G20" s="33">
        <v>5.9591315767341628</v>
      </c>
      <c r="H20" s="20">
        <v>39.734411961931947</v>
      </c>
      <c r="I20" s="33">
        <v>66.875275905364802</v>
      </c>
      <c r="J20" s="20">
        <v>3.9649360641025684</v>
      </c>
      <c r="K20" s="33">
        <v>6.6730089869576901</v>
      </c>
      <c r="L20" s="20">
        <v>6.7919039618387416</v>
      </c>
      <c r="M20" s="33">
        <v>11.431147092948562</v>
      </c>
      <c r="N20" s="20">
        <v>1.4936782685943811E-2</v>
      </c>
      <c r="O20" s="33">
        <v>2.5139460171704986E-2</v>
      </c>
      <c r="P20" s="20">
        <v>0.13387467579663631</v>
      </c>
      <c r="Q20" s="33">
        <v>0.22532637875603903</v>
      </c>
      <c r="R20" s="20">
        <v>1.4167609207370289</v>
      </c>
      <c r="S20" s="33">
        <v>2.3845659499456731</v>
      </c>
      <c r="T20" s="20">
        <v>4.0027551605504561</v>
      </c>
      <c r="U20" s="33">
        <v>6.7369533730879505</v>
      </c>
      <c r="V20" s="35">
        <v>1.7238496583717293</v>
      </c>
      <c r="W20" s="18">
        <v>4.6381579715003735E-4</v>
      </c>
      <c r="X20" s="58"/>
      <c r="Y20" s="58"/>
      <c r="Z20" s="58"/>
      <c r="AA20" s="59"/>
    </row>
    <row r="21" spans="1:29" s="21" customFormat="1" ht="20.25" x14ac:dyDescent="0.25">
      <c r="A21" s="45">
        <v>3</v>
      </c>
      <c r="B21" s="31">
        <v>25</v>
      </c>
      <c r="C21" s="17">
        <v>30</v>
      </c>
      <c r="D21" s="18">
        <v>0</v>
      </c>
      <c r="E21" s="19">
        <v>0</v>
      </c>
      <c r="F21" s="20">
        <v>5.9957126049464469</v>
      </c>
      <c r="G21" s="33">
        <v>10.06387505725251</v>
      </c>
      <c r="H21" s="20">
        <v>42.661773117137074</v>
      </c>
      <c r="I21" s="33">
        <v>71.607908043585894</v>
      </c>
      <c r="J21" s="20">
        <v>3.7938716926157809</v>
      </c>
      <c r="K21" s="33">
        <v>6.3679164860543835</v>
      </c>
      <c r="L21" s="20">
        <v>6.7428188346225193</v>
      </c>
      <c r="M21" s="33">
        <v>11.317885382906278</v>
      </c>
      <c r="N21" s="20">
        <v>6.8793163937450177E-2</v>
      </c>
      <c r="O21" s="33">
        <v>0.11546961312510944</v>
      </c>
      <c r="P21" s="20">
        <v>0.43536813554382947</v>
      </c>
      <c r="Q21" s="33">
        <v>0.73085002946838051</v>
      </c>
      <c r="R21" s="20">
        <v>1.5608271476236986</v>
      </c>
      <c r="S21" s="33">
        <v>2.619826366784423</v>
      </c>
      <c r="T21" s="20">
        <v>2.4028507726851238</v>
      </c>
      <c r="U21" s="33">
        <v>4.0332473454948889</v>
      </c>
      <c r="V21" s="35">
        <v>2.984244481403826</v>
      </c>
      <c r="W21" s="18">
        <v>3.1841919563758429E-3</v>
      </c>
      <c r="X21" s="58"/>
      <c r="Y21" s="58"/>
      <c r="Z21" s="58"/>
      <c r="AA21" s="59"/>
    </row>
    <row r="22" spans="1:29" s="21" customFormat="1" ht="20.25" x14ac:dyDescent="0.25">
      <c r="A22" s="45">
        <v>4</v>
      </c>
      <c r="B22" s="31">
        <v>25</v>
      </c>
      <c r="C22" s="17">
        <v>45</v>
      </c>
      <c r="D22" s="18">
        <v>0</v>
      </c>
      <c r="E22" s="19">
        <v>0</v>
      </c>
      <c r="F22" s="20">
        <v>6.7675114972617756</v>
      </c>
      <c r="G22" s="33">
        <v>11.349590223278819</v>
      </c>
      <c r="H22" s="20">
        <v>37.050347457920545</v>
      </c>
      <c r="I22" s="33">
        <v>62.135517533683611</v>
      </c>
      <c r="J22" s="20">
        <v>3.10386573342358</v>
      </c>
      <c r="K22" s="33">
        <v>5.2052358790526414</v>
      </c>
      <c r="L22" s="20">
        <v>5.4811271641423529</v>
      </c>
      <c r="M22" s="33">
        <v>9.192232924145225</v>
      </c>
      <c r="N22" s="20">
        <v>0.16963128773405498</v>
      </c>
      <c r="O22" s="33">
        <v>0.28447890797510555</v>
      </c>
      <c r="P22" s="20">
        <v>0.24957400894942225</v>
      </c>
      <c r="Q22" s="33">
        <v>0.41853656385135424</v>
      </c>
      <c r="R22" s="20">
        <v>1.1558814741342893</v>
      </c>
      <c r="S22" s="33">
        <v>1.9385335264630961</v>
      </c>
      <c r="T22" s="20">
        <v>3.6798783416569729</v>
      </c>
      <c r="U22" s="33">
        <v>6.1713875325331058</v>
      </c>
      <c r="V22" s="35">
        <v>3.5994845156941002</v>
      </c>
      <c r="W22" s="18">
        <v>1.388963040414126E-3</v>
      </c>
      <c r="X22" s="58"/>
      <c r="Y22" s="58"/>
      <c r="Z22" s="58"/>
      <c r="AA22" s="59"/>
    </row>
    <row r="23" spans="1:29" s="21" customFormat="1" ht="20.25" x14ac:dyDescent="0.25">
      <c r="A23" s="45">
        <v>5</v>
      </c>
      <c r="B23" s="31">
        <v>25</v>
      </c>
      <c r="C23" s="17">
        <v>60</v>
      </c>
      <c r="D23" s="18">
        <v>0</v>
      </c>
      <c r="E23" s="19">
        <v>0</v>
      </c>
      <c r="F23" s="20">
        <v>8.3024790567605269</v>
      </c>
      <c r="G23" s="33">
        <v>13.921921646326927</v>
      </c>
      <c r="H23" s="20">
        <v>37.326450977886545</v>
      </c>
      <c r="I23" s="33">
        <v>62.590455881788678</v>
      </c>
      <c r="J23" s="20">
        <v>3.3248180840283301</v>
      </c>
      <c r="K23" s="33">
        <v>5.5751859619876312</v>
      </c>
      <c r="L23" s="20">
        <v>5.2239289865255349</v>
      </c>
      <c r="M23" s="33">
        <v>8.759688379014019</v>
      </c>
      <c r="N23" s="20">
        <v>0.2749793357317889</v>
      </c>
      <c r="O23" s="33">
        <v>0.46109612504695519</v>
      </c>
      <c r="P23" s="20">
        <v>0.12063132852190768</v>
      </c>
      <c r="Q23" s="33">
        <v>0.20227849515459193</v>
      </c>
      <c r="R23" s="20">
        <v>0.66659859980898595</v>
      </c>
      <c r="S23" s="33">
        <v>1.1177904137389765</v>
      </c>
      <c r="T23" s="20">
        <v>3.6760554370235377</v>
      </c>
      <c r="U23" s="33">
        <v>6.1641641035628929</v>
      </c>
      <c r="V23" s="35">
        <v>3.4756317392789442</v>
      </c>
      <c r="W23" s="18">
        <v>9.5476443498384491E-3</v>
      </c>
      <c r="X23" s="58"/>
      <c r="Y23" s="58"/>
      <c r="Z23" s="58"/>
      <c r="AA23" s="59"/>
    </row>
    <row r="24" spans="1:29" s="21" customFormat="1" ht="20.25" x14ac:dyDescent="0.25">
      <c r="A24" s="45">
        <v>6</v>
      </c>
      <c r="B24" s="31">
        <v>25</v>
      </c>
      <c r="C24" s="17">
        <v>90</v>
      </c>
      <c r="D24" s="18">
        <v>0</v>
      </c>
      <c r="E24" s="19">
        <v>0</v>
      </c>
      <c r="F24" s="20">
        <v>10.693324916797778</v>
      </c>
      <c r="G24" s="33">
        <v>17.913146582485926</v>
      </c>
      <c r="H24" s="20">
        <v>34.755889236273497</v>
      </c>
      <c r="I24" s="33">
        <v>58.222053789463644</v>
      </c>
      <c r="J24" s="20">
        <v>3.0628793789860764</v>
      </c>
      <c r="K24" s="33">
        <v>5.130846365106164</v>
      </c>
      <c r="L24" s="20">
        <v>4.698549017336064</v>
      </c>
      <c r="M24" s="33">
        <v>7.8708725235051036</v>
      </c>
      <c r="N24" s="20">
        <v>0.61931855069116004</v>
      </c>
      <c r="O24" s="33">
        <v>1.0374644057019529</v>
      </c>
      <c r="P24" s="20">
        <v>0.11900767055769791</v>
      </c>
      <c r="Q24" s="33">
        <v>0.19935818501048841</v>
      </c>
      <c r="R24" s="20">
        <v>0.78010026795943244</v>
      </c>
      <c r="S24" s="33">
        <v>1.3068012575810266</v>
      </c>
      <c r="T24" s="20">
        <v>4.1418026939072989</v>
      </c>
      <c r="U24" s="33">
        <v>6.9382272912281699</v>
      </c>
      <c r="V24" s="35">
        <v>1.3845762054676474</v>
      </c>
      <c r="W24" s="18">
        <v>4.0687484396632525E-3</v>
      </c>
      <c r="X24" s="58"/>
      <c r="Y24" s="58"/>
      <c r="Z24" s="58"/>
      <c r="AA24" s="59"/>
    </row>
    <row r="25" spans="1:29" s="21" customFormat="1" ht="20.25" x14ac:dyDescent="0.25">
      <c r="A25" s="45">
        <v>7</v>
      </c>
      <c r="B25" s="31">
        <v>25</v>
      </c>
      <c r="C25" s="17">
        <v>120</v>
      </c>
      <c r="D25" s="18">
        <v>0</v>
      </c>
      <c r="E25" s="19">
        <v>0</v>
      </c>
      <c r="F25" s="20">
        <v>12.47983339349125</v>
      </c>
      <c r="G25" s="33">
        <v>20.919312550029744</v>
      </c>
      <c r="H25" s="20">
        <v>32.33127055932502</v>
      </c>
      <c r="I25" s="33">
        <v>54.195200927212142</v>
      </c>
      <c r="J25" s="20">
        <v>3.0382309582018134</v>
      </c>
      <c r="K25" s="33">
        <v>5.0927995000316679</v>
      </c>
      <c r="L25" s="20">
        <v>4.2378087024005113</v>
      </c>
      <c r="M25" s="33">
        <v>7.1036331145458886</v>
      </c>
      <c r="N25" s="20">
        <v>1.0611103056556577</v>
      </c>
      <c r="O25" s="33">
        <v>1.7786837446554193</v>
      </c>
      <c r="P25" s="20">
        <v>0.46709269014493948</v>
      </c>
      <c r="Q25" s="33">
        <v>0.78293655922713368</v>
      </c>
      <c r="R25" s="20">
        <v>0.61218424041191388</v>
      </c>
      <c r="S25" s="33">
        <v>1.0262008234763358</v>
      </c>
      <c r="T25" s="20">
        <v>3.8323311869495087</v>
      </c>
      <c r="U25" s="33">
        <v>6.4239346174888814</v>
      </c>
      <c r="V25" s="35">
        <v>4.1040306412832726</v>
      </c>
      <c r="W25" s="18">
        <v>5.3190989365049261E-3</v>
      </c>
      <c r="X25" s="58"/>
      <c r="Y25" s="58"/>
      <c r="Z25" s="58"/>
      <c r="AA25" s="59"/>
    </row>
    <row r="26" spans="1:29" s="21" customFormat="1" ht="21" thickBot="1" x14ac:dyDescent="0.3">
      <c r="A26" s="46">
        <v>8</v>
      </c>
      <c r="B26" s="32">
        <v>25</v>
      </c>
      <c r="C26" s="22">
        <v>150</v>
      </c>
      <c r="D26" s="23">
        <v>0</v>
      </c>
      <c r="E26" s="24">
        <v>0</v>
      </c>
      <c r="F26" s="25">
        <v>14.373965837604487</v>
      </c>
      <c r="G26" s="34">
        <v>24.102828057318309</v>
      </c>
      <c r="H26" s="25">
        <v>30.47964518751732</v>
      </c>
      <c r="I26" s="34">
        <v>51.109456292941275</v>
      </c>
      <c r="J26" s="26">
        <v>2.68629594746427</v>
      </c>
      <c r="K26" s="34">
        <v>4.5044835957841416</v>
      </c>
      <c r="L26" s="25">
        <v>4.1513520252857585</v>
      </c>
      <c r="M26" s="34">
        <v>6.9611502140954356</v>
      </c>
      <c r="N26" s="25">
        <v>1.5995483338733674</v>
      </c>
      <c r="O26" s="34">
        <v>2.6821850287626527</v>
      </c>
      <c r="P26" s="25">
        <v>0.26042469527094619</v>
      </c>
      <c r="Q26" s="34">
        <v>0.43669026632135527</v>
      </c>
      <c r="R26" s="25">
        <v>1.0330413117053017</v>
      </c>
      <c r="S26" s="34">
        <v>1.7322425792472984</v>
      </c>
      <c r="T26" s="25">
        <v>3.7373748307264862</v>
      </c>
      <c r="U26" s="34">
        <v>6.2669764195978823</v>
      </c>
      <c r="V26" s="36">
        <v>1.747443736277362</v>
      </c>
      <c r="W26" s="23">
        <v>1.4439892290230349E-2</v>
      </c>
      <c r="X26" s="60"/>
      <c r="Y26" s="60"/>
      <c r="Z26" s="60"/>
      <c r="AA26" s="61"/>
    </row>
    <row r="27" spans="1:29" x14ac:dyDescent="0.25">
      <c r="AB27" s="27"/>
      <c r="AC27" s="21"/>
    </row>
    <row r="28" spans="1:29" ht="20.25" x14ac:dyDescent="0.25">
      <c r="C28" s="29"/>
      <c r="D28" s="21" t="s">
        <v>28</v>
      </c>
      <c r="L28" s="50" t="s">
        <v>43</v>
      </c>
      <c r="AB28" s="27"/>
      <c r="AC28" s="21"/>
    </row>
    <row r="29" spans="1:29" ht="20.25" x14ac:dyDescent="0.25">
      <c r="C29" s="30"/>
      <c r="D29" s="21" t="s">
        <v>29</v>
      </c>
      <c r="L29" s="47" t="s">
        <v>31</v>
      </c>
      <c r="AB29" s="27"/>
      <c r="AC29" s="28"/>
    </row>
    <row r="30" spans="1:29" ht="21" x14ac:dyDescent="0.25">
      <c r="L30" s="48"/>
      <c r="AB30" s="27"/>
      <c r="AC30" s="21"/>
    </row>
    <row r="31" spans="1:29" ht="20.25" x14ac:dyDescent="0.25">
      <c r="L31" s="47" t="s">
        <v>26</v>
      </c>
      <c r="AB31" s="27"/>
      <c r="AC31" s="21"/>
    </row>
    <row r="32" spans="1:29" ht="21" x14ac:dyDescent="0.25">
      <c r="L32" s="48"/>
    </row>
    <row r="33" spans="12:12" ht="20.25" x14ac:dyDescent="0.25">
      <c r="L33" s="47" t="s">
        <v>27</v>
      </c>
    </row>
    <row r="34" spans="12:12" ht="21" x14ac:dyDescent="0.25">
      <c r="L34" s="48"/>
    </row>
    <row r="35" spans="12:12" ht="20.25" x14ac:dyDescent="0.25">
      <c r="L35" s="49" t="s">
        <v>30</v>
      </c>
    </row>
  </sheetData>
  <mergeCells count="27">
    <mergeCell ref="A1:AA2"/>
    <mergeCell ref="A4:AA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A16:AA16"/>
    <mergeCell ref="T17:U17"/>
    <mergeCell ref="H17:I17"/>
    <mergeCell ref="J17:K17"/>
    <mergeCell ref="L17:M17"/>
    <mergeCell ref="N17:O17"/>
    <mergeCell ref="P17:Q17"/>
    <mergeCell ref="R17:S17"/>
    <mergeCell ref="A17:A18"/>
    <mergeCell ref="B17:B18"/>
    <mergeCell ref="C17:C18"/>
    <mergeCell ref="D17:E17"/>
    <mergeCell ref="F17:G17"/>
  </mergeCells>
  <pageMargins left="0.59055118110236227" right="0.19685039370078741" top="0.39370078740157483" bottom="0.39370078740157483" header="0.31496062992125984" footer="0.31496062992125984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opLeftCell="A28" zoomScale="85" zoomScaleNormal="85" workbookViewId="0">
      <selection activeCell="J39" sqref="J39"/>
    </sheetView>
  </sheetViews>
  <sheetFormatPr defaultRowHeight="15" x14ac:dyDescent="0.25"/>
  <cols>
    <col min="1" max="1" width="8.140625" customWidth="1"/>
    <col min="2" max="2" width="10" customWidth="1"/>
    <col min="3" max="5" width="10.140625" customWidth="1"/>
    <col min="6" max="13" width="10" customWidth="1"/>
    <col min="15" max="17" width="10" customWidth="1"/>
    <col min="18" max="18" width="8.5703125" customWidth="1"/>
    <col min="19" max="20" width="9.85546875" customWidth="1"/>
    <col min="21" max="21" width="9.28515625" customWidth="1"/>
    <col min="22" max="22" width="8.42578125" customWidth="1"/>
    <col min="23" max="25" width="10.140625" customWidth="1"/>
    <col min="27" max="29" width="10.140625" customWidth="1"/>
  </cols>
  <sheetData>
    <row r="1" spans="1:29" s="4" customFormat="1" ht="27.75" customHeight="1" x14ac:dyDescent="0.25">
      <c r="A1" s="94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</row>
    <row r="2" spans="1:29" s="4" customFormat="1" ht="15" customHeigh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spans="1:29" s="4" customFormat="1" x14ac:dyDescent="0.25"/>
    <row r="5" spans="1:29" ht="40.5" x14ac:dyDescent="0.25">
      <c r="A5" s="3" t="s">
        <v>6</v>
      </c>
      <c r="B5" s="1" t="s">
        <v>3</v>
      </c>
      <c r="C5" s="2" t="s">
        <v>53</v>
      </c>
      <c r="D5" s="2" t="s">
        <v>54</v>
      </c>
      <c r="E5" s="2" t="s">
        <v>49</v>
      </c>
      <c r="F5" s="1" t="s">
        <v>4</v>
      </c>
      <c r="G5" s="2" t="s">
        <v>53</v>
      </c>
      <c r="H5" s="2" t="s">
        <v>54</v>
      </c>
      <c r="I5" s="2" t="s">
        <v>49</v>
      </c>
      <c r="J5" s="1" t="s">
        <v>5</v>
      </c>
      <c r="K5" s="2" t="s">
        <v>53</v>
      </c>
      <c r="L5" s="2" t="s">
        <v>54</v>
      </c>
      <c r="M5" s="2" t="s">
        <v>49</v>
      </c>
      <c r="N5" s="1" t="s">
        <v>33</v>
      </c>
      <c r="O5" s="2" t="s">
        <v>53</v>
      </c>
      <c r="P5" s="2" t="s">
        <v>54</v>
      </c>
      <c r="Q5" s="2" t="s">
        <v>49</v>
      </c>
      <c r="R5" s="1" t="s">
        <v>0</v>
      </c>
      <c r="S5" s="2" t="s">
        <v>53</v>
      </c>
      <c r="T5" s="2" t="s">
        <v>54</v>
      </c>
      <c r="U5" s="2" t="s">
        <v>49</v>
      </c>
      <c r="V5" s="1" t="s">
        <v>1</v>
      </c>
      <c r="W5" s="2" t="s">
        <v>53</v>
      </c>
      <c r="X5" s="2" t="s">
        <v>54</v>
      </c>
      <c r="Y5" s="2" t="s">
        <v>49</v>
      </c>
      <c r="Z5" s="1" t="s">
        <v>2</v>
      </c>
      <c r="AA5" s="2" t="s">
        <v>53</v>
      </c>
      <c r="AB5" s="2" t="s">
        <v>54</v>
      </c>
      <c r="AC5" s="2" t="s">
        <v>49</v>
      </c>
    </row>
    <row r="6" spans="1:29" x14ac:dyDescent="0.25">
      <c r="A6" s="109">
        <v>1</v>
      </c>
      <c r="B6" s="62">
        <v>46.295216696472202</v>
      </c>
      <c r="C6" s="112">
        <f>AVERAGE(B6:B8)</f>
        <v>46.299980487762802</v>
      </c>
      <c r="D6" s="112">
        <f>VARP(B6:B8)</f>
        <v>1.134950128624586E-5</v>
      </c>
      <c r="E6" s="112">
        <f>STDEVP(B6:B8)</f>
        <v>3.3689020891450468E-3</v>
      </c>
      <c r="F6" s="37">
        <v>2.1391590909090898</v>
      </c>
      <c r="G6" s="88">
        <f>AVERAGE(F6:F8)</f>
        <v>2.1394605736099237</v>
      </c>
      <c r="H6" s="88">
        <f>VARP(F6:G8)</f>
        <v>3.4090562518922185E-8</v>
      </c>
      <c r="I6" s="88">
        <f>STDEVP(F6:F8)</f>
        <v>2.1319963264171659E-4</v>
      </c>
      <c r="J6" s="37">
        <v>24.18711363636363</v>
      </c>
      <c r="K6" s="88">
        <f>AVERAGE(J6:J8)</f>
        <v>24.224640794455301</v>
      </c>
      <c r="L6" s="88">
        <f>VARP(J6:J8)</f>
        <v>5.9403170234965429E-3</v>
      </c>
      <c r="M6" s="88">
        <f>STDEVP(J6:J8)</f>
        <v>7.7073452131694101E-2</v>
      </c>
      <c r="N6" s="37">
        <v>5.0426722222222198</v>
      </c>
      <c r="O6" s="88">
        <f>AVERAGE(N6:N8)</f>
        <v>5.043176894292511</v>
      </c>
      <c r="P6" s="88">
        <f>VARP(N6:N8)</f>
        <v>1.2735356814215419E-7</v>
      </c>
      <c r="Q6" s="88">
        <f>STDEVP(N6:N8)</f>
        <v>3.5686631690614088E-4</v>
      </c>
      <c r="R6" s="37">
        <v>2.2366272727272714</v>
      </c>
      <c r="S6" s="88">
        <f>AVERAGE(R6:R8)</f>
        <v>2.2372240483351797</v>
      </c>
      <c r="T6" s="88">
        <f>VARP(R6:R8)</f>
        <v>1.7807064686735972E-7</v>
      </c>
      <c r="U6" s="88">
        <f>STDEVP(R6:R8)</f>
        <v>4.2198417845620671E-4</v>
      </c>
      <c r="V6" s="37">
        <v>9.9207395023328093E-2</v>
      </c>
      <c r="W6" s="88">
        <f>AVERAGE(V6:V8)</f>
        <v>9.9217393783011976E-2</v>
      </c>
      <c r="X6" s="88">
        <f>VARP(V6:V8)</f>
        <v>4.9987597620319055E-11</v>
      </c>
      <c r="Y6" s="88">
        <f>STDEVP(V6:V8)</f>
        <v>7.0701907767979678E-6</v>
      </c>
      <c r="Z6" s="37">
        <v>5.4959211604180425</v>
      </c>
      <c r="AA6" s="88">
        <f>AVERAGE(Z6:Z8)</f>
        <v>5.4103050908368244</v>
      </c>
      <c r="AB6" s="88">
        <f>VARP(Z6:Z8)</f>
        <v>4.3558460692200039E-3</v>
      </c>
      <c r="AC6" s="88">
        <f>STDEVP(Z6:Z8)</f>
        <v>6.5998833847424943E-2</v>
      </c>
    </row>
    <row r="7" spans="1:29" x14ac:dyDescent="0.25">
      <c r="A7" s="110"/>
      <c r="B7" s="62">
        <v>46.30242540193003</v>
      </c>
      <c r="C7" s="113"/>
      <c r="D7" s="113"/>
      <c r="E7" s="113"/>
      <c r="F7" s="37">
        <v>2.1396148165115907</v>
      </c>
      <c r="G7" s="89"/>
      <c r="H7" s="89"/>
      <c r="I7" s="89"/>
      <c r="J7" s="37">
        <v>24.332028635638643</v>
      </c>
      <c r="K7" s="89"/>
      <c r="L7" s="89"/>
      <c r="M7" s="89"/>
      <c r="N7" s="37">
        <v>5.0434323812503727</v>
      </c>
      <c r="O7" s="89"/>
      <c r="P7" s="89"/>
      <c r="Q7" s="89"/>
      <c r="R7" s="37">
        <v>2.2375227906179393</v>
      </c>
      <c r="S7" s="89"/>
      <c r="T7" s="89"/>
      <c r="U7" s="89"/>
      <c r="V7" s="37">
        <v>9.9222393299210093E-2</v>
      </c>
      <c r="W7" s="89"/>
      <c r="X7" s="89"/>
      <c r="Y7" s="89"/>
      <c r="Z7" s="37">
        <v>5.3996868925777672</v>
      </c>
      <c r="AA7" s="89"/>
      <c r="AB7" s="89"/>
      <c r="AC7" s="89"/>
    </row>
    <row r="8" spans="1:29" x14ac:dyDescent="0.25">
      <c r="A8" s="111"/>
      <c r="B8" s="62">
        <v>46.30229936488616</v>
      </c>
      <c r="C8" s="114"/>
      <c r="D8" s="114"/>
      <c r="E8" s="114"/>
      <c r="F8" s="37">
        <v>2.1396078134090915</v>
      </c>
      <c r="G8" s="90"/>
      <c r="H8" s="90"/>
      <c r="I8" s="90"/>
      <c r="J8" s="37">
        <v>24.154780111363639</v>
      </c>
      <c r="K8" s="90"/>
      <c r="L8" s="90"/>
      <c r="M8" s="90"/>
      <c r="N8" s="37">
        <v>5.0434260794049415</v>
      </c>
      <c r="O8" s="90"/>
      <c r="P8" s="90"/>
      <c r="Q8" s="90"/>
      <c r="R8" s="37">
        <v>2.2375220816603285</v>
      </c>
      <c r="S8" s="90"/>
      <c r="T8" s="90"/>
      <c r="U8" s="90"/>
      <c r="V8" s="37">
        <v>9.9222393026497713E-2</v>
      </c>
      <c r="W8" s="90"/>
      <c r="X8" s="90"/>
      <c r="Y8" s="90"/>
      <c r="Z8" s="37">
        <v>5.3353072195146636</v>
      </c>
      <c r="AA8" s="90"/>
      <c r="AB8" s="90"/>
      <c r="AC8" s="90"/>
    </row>
    <row r="9" spans="1:29" x14ac:dyDescent="0.25">
      <c r="A9" s="85">
        <v>2</v>
      </c>
      <c r="B9" s="37">
        <v>45.193401542222219</v>
      </c>
      <c r="C9" s="88">
        <f>AVERAGE(B9:B11)</f>
        <v>45.132742355413257</v>
      </c>
      <c r="D9" s="88">
        <f>VARP(B9:B11)</f>
        <v>1.8417570116022418E-3</v>
      </c>
      <c r="E9" s="88">
        <f>STDEVP(B9:B11)</f>
        <v>4.2915696564336941E-2</v>
      </c>
      <c r="F9" s="37">
        <v>0.60751039090909131</v>
      </c>
      <c r="G9" s="88">
        <f>AVERAGE(F9:F11)</f>
        <v>0.55371257424242459</v>
      </c>
      <c r="H9" s="88">
        <f>VARP(F9:G11)</f>
        <v>1.0864999950254196E-3</v>
      </c>
      <c r="I9" s="88">
        <f>STDEVP(F9:F11)</f>
        <v>3.8061353891235827E-2</v>
      </c>
      <c r="J9" s="37">
        <v>14.428798136363639</v>
      </c>
      <c r="K9" s="88">
        <f>AVERAGE(J9:J11)</f>
        <v>13.89081996969697</v>
      </c>
      <c r="L9" s="88">
        <f>VARP(J9:J11)</f>
        <v>0.14486666600338999</v>
      </c>
      <c r="M9" s="88">
        <f>STDEVP(J9:J11)</f>
        <v>0.38061353891235922</v>
      </c>
      <c r="N9" s="37">
        <v>1.8820845222222227</v>
      </c>
      <c r="O9" s="88">
        <f>AVERAGE(N9:N11)</f>
        <v>1.8518277962627312</v>
      </c>
      <c r="P9" s="88">
        <f>VARP(N9:N11)</f>
        <v>4.5822948187081787E-4</v>
      </c>
      <c r="Q9" s="88">
        <f>STDEVP(N9:N11)</f>
        <v>2.1406295379416258E-2</v>
      </c>
      <c r="R9" s="37">
        <v>2.2160546727272727</v>
      </c>
      <c r="S9" s="88">
        <f>AVERAGE(R9:R11)</f>
        <v>2.2130290001313235</v>
      </c>
      <c r="T9" s="88">
        <f>VARP(R9:R11)</f>
        <v>4.5822948187083565E-6</v>
      </c>
      <c r="U9" s="88">
        <f>STDEVP(R9:R11)</f>
        <v>2.1406295379416676E-3</v>
      </c>
      <c r="V9" s="37">
        <v>9.7912095023328136E-2</v>
      </c>
      <c r="W9" s="88">
        <f>AVERAGE(V9:V11)</f>
        <v>9.7842262499813634E-2</v>
      </c>
      <c r="X9" s="88">
        <f>VARP(V9:V11)</f>
        <v>2.4409261307165639E-9</v>
      </c>
      <c r="Y9" s="88">
        <f>STDEVP(V9:V11)</f>
        <v>4.940572973569527E-5</v>
      </c>
      <c r="Z9" s="37">
        <v>4.7901852669559544</v>
      </c>
      <c r="AA9" s="88">
        <f>AVERAGE(Z9:Z11)</f>
        <v>4.5966296615126829</v>
      </c>
      <c r="AB9" s="88">
        <f>VARP(Z9:Z11)</f>
        <v>2.1713984197437836E-2</v>
      </c>
      <c r="AC9" s="88">
        <f>STDEVP(Z9:Z11)</f>
        <v>0.14735665644088777</v>
      </c>
    </row>
    <row r="10" spans="1:29" x14ac:dyDescent="0.25">
      <c r="A10" s="86"/>
      <c r="B10" s="37">
        <v>45.100685680898948</v>
      </c>
      <c r="C10" s="89"/>
      <c r="D10" s="89"/>
      <c r="E10" s="89"/>
      <c r="F10" s="37">
        <v>0.52528194090909164</v>
      </c>
      <c r="G10" s="89"/>
      <c r="H10" s="89"/>
      <c r="I10" s="89"/>
      <c r="J10" s="37">
        <v>13.606513636363637</v>
      </c>
      <c r="K10" s="89"/>
      <c r="L10" s="89"/>
      <c r="M10" s="89"/>
      <c r="N10" s="37">
        <v>1.8358379674012486</v>
      </c>
      <c r="O10" s="89"/>
      <c r="P10" s="89"/>
      <c r="Q10" s="89"/>
      <c r="R10" s="37">
        <v>2.2114300172451751</v>
      </c>
      <c r="S10" s="89"/>
      <c r="T10" s="89"/>
      <c r="U10" s="89"/>
      <c r="V10" s="37">
        <v>9.7805357974801332E-2</v>
      </c>
      <c r="W10" s="89"/>
      <c r="X10" s="89"/>
      <c r="Y10" s="89"/>
      <c r="Z10" s="37">
        <v>4.5667334481656496</v>
      </c>
      <c r="AA10" s="89"/>
      <c r="AB10" s="89"/>
      <c r="AC10" s="89"/>
    </row>
    <row r="11" spans="1:29" x14ac:dyDescent="0.25">
      <c r="A11" s="87"/>
      <c r="B11" s="37">
        <v>45.104139843118602</v>
      </c>
      <c r="C11" s="90"/>
      <c r="D11" s="90"/>
      <c r="E11" s="90"/>
      <c r="F11" s="37">
        <v>0.52834539090909072</v>
      </c>
      <c r="G11" s="90"/>
      <c r="H11" s="90"/>
      <c r="I11" s="90"/>
      <c r="J11" s="37">
        <v>13.637148136363635</v>
      </c>
      <c r="K11" s="90"/>
      <c r="L11" s="90"/>
      <c r="M11" s="90"/>
      <c r="N11" s="37">
        <v>1.8375608991647219</v>
      </c>
      <c r="O11" s="90"/>
      <c r="P11" s="90"/>
      <c r="Q11" s="90"/>
      <c r="R11" s="37">
        <v>2.2116023104215228</v>
      </c>
      <c r="S11" s="90"/>
      <c r="T11" s="90"/>
      <c r="U11" s="90"/>
      <c r="V11" s="37">
        <v>9.7809334501311407E-2</v>
      </c>
      <c r="W11" s="90"/>
      <c r="X11" s="90"/>
      <c r="Y11" s="90"/>
      <c r="Z11" s="37">
        <v>4.432970269416443</v>
      </c>
      <c r="AA11" s="90"/>
      <c r="AB11" s="90"/>
      <c r="AC11" s="90"/>
    </row>
    <row r="12" spans="1:29" x14ac:dyDescent="0.25">
      <c r="A12" s="85">
        <v>3</v>
      </c>
      <c r="B12" s="37">
        <v>44.115229567222222</v>
      </c>
      <c r="C12" s="88">
        <f>AVERAGE(B12:B14)</f>
        <v>44.06491378157957</v>
      </c>
      <c r="D12" s="88">
        <f>VARP(B12:B14)</f>
        <v>1.5028245011721772E-3</v>
      </c>
      <c r="E12" s="88">
        <f>STDEVP(B12:B14)</f>
        <v>3.8766280466046486E-2</v>
      </c>
      <c r="F12" s="37">
        <v>0.32607529090909088</v>
      </c>
      <c r="G12" s="88">
        <f>AVERAGE(F12:F14)</f>
        <v>0.28145089757575736</v>
      </c>
      <c r="H12" s="88">
        <f>VARP(F12:G14)</f>
        <v>8.8655495961847963E-4</v>
      </c>
      <c r="I12" s="88">
        <f>STDEVP(F12:F14)</f>
        <v>3.4381292580286944E-2</v>
      </c>
      <c r="J12" s="37">
        <v>9.879174236363637</v>
      </c>
      <c r="K12" s="88">
        <f>AVERAGE(J12:J14)</f>
        <v>9.4329303030303056</v>
      </c>
      <c r="L12" s="88">
        <f>VARP(J12:J14)</f>
        <v>0.11820732794912951</v>
      </c>
      <c r="M12" s="88">
        <f>STDEVP(J12:J14)</f>
        <v>0.3438129258028696</v>
      </c>
      <c r="N12" s="37">
        <v>1.4729817222222232</v>
      </c>
      <c r="O12" s="88">
        <f>AVERAGE(N12:N14)</f>
        <v>1.4478842717334597</v>
      </c>
      <c r="P12" s="88">
        <f>VARP(N12:N14)</f>
        <v>3.7390301118822925E-4</v>
      </c>
      <c r="Q12" s="88">
        <f>STDEVP(N12:N14)</f>
        <v>1.9336571857188886E-2</v>
      </c>
      <c r="R12" s="37">
        <v>2.1947052727272718</v>
      </c>
      <c r="S12" s="88">
        <f>AVERAGE(R12:R14)</f>
        <v>2.1921955276783964</v>
      </c>
      <c r="T12" s="88">
        <f>VARP(R12:R14)</f>
        <v>3.739030111881039E-6</v>
      </c>
      <c r="U12" s="88">
        <f>STDEVP(R12:R14)</f>
        <v>1.9336571857185645E-3</v>
      </c>
      <c r="V12" s="37">
        <v>9.4329095023328147E-2</v>
      </c>
      <c r="W12" s="88">
        <f>AVERAGE(V12:V14)</f>
        <v>9.4271170107600069E-2</v>
      </c>
      <c r="X12" s="88">
        <f>VARP(V12:V14)</f>
        <v>1.9917304897904003E-9</v>
      </c>
      <c r="Y12" s="88">
        <f>STDEVP(V12:V14)</f>
        <v>4.4628807846394469E-5</v>
      </c>
      <c r="Z12" s="37">
        <v>3.9518754435765402</v>
      </c>
      <c r="AA12" s="88">
        <f>AVERAGE(Z12:Z14)</f>
        <v>3.7405009083207914</v>
      </c>
      <c r="AB12" s="88">
        <f>VARP(Z12:Z14)</f>
        <v>2.3705997389346301E-2</v>
      </c>
      <c r="AC12" s="88">
        <f>STDEVP(Z12:Z14)</f>
        <v>0.15396752056633992</v>
      </c>
    </row>
    <row r="13" spans="1:29" x14ac:dyDescent="0.25">
      <c r="A13" s="86"/>
      <c r="B13" s="37">
        <v>44.020901763529793</v>
      </c>
      <c r="C13" s="89"/>
      <c r="D13" s="89"/>
      <c r="E13" s="89"/>
      <c r="F13" s="37">
        <v>0.24241723090909045</v>
      </c>
      <c r="G13" s="89"/>
      <c r="H13" s="89"/>
      <c r="I13" s="89"/>
      <c r="J13" s="37">
        <v>9.0425936363636339</v>
      </c>
      <c r="K13" s="89"/>
      <c r="L13" s="89"/>
      <c r="M13" s="89"/>
      <c r="N13" s="37">
        <v>1.4259311325782917</v>
      </c>
      <c r="O13" s="89"/>
      <c r="P13" s="89"/>
      <c r="Q13" s="89"/>
      <c r="R13" s="37">
        <v>2.1900002137628793</v>
      </c>
      <c r="S13" s="89"/>
      <c r="T13" s="89"/>
      <c r="U13" s="89"/>
      <c r="V13" s="37">
        <v>9.422050226242995E-2</v>
      </c>
      <c r="W13" s="89"/>
      <c r="X13" s="89"/>
      <c r="Y13" s="89"/>
      <c r="Z13" s="37">
        <v>3.6800861540766654</v>
      </c>
      <c r="AA13" s="89"/>
      <c r="AB13" s="89"/>
      <c r="AC13" s="89"/>
    </row>
    <row r="14" spans="1:29" x14ac:dyDescent="0.25">
      <c r="A14" s="87"/>
      <c r="B14" s="37">
        <v>44.058610013986673</v>
      </c>
      <c r="C14" s="90"/>
      <c r="D14" s="90"/>
      <c r="E14" s="90"/>
      <c r="F14" s="37">
        <v>0.27586017090909076</v>
      </c>
      <c r="G14" s="90"/>
      <c r="H14" s="90"/>
      <c r="I14" s="90"/>
      <c r="J14" s="37">
        <v>9.3770230363636422</v>
      </c>
      <c r="K14" s="90"/>
      <c r="L14" s="90"/>
      <c r="M14" s="90"/>
      <c r="N14" s="37">
        <v>1.4447399603998634</v>
      </c>
      <c r="O14" s="90"/>
      <c r="P14" s="90"/>
      <c r="Q14" s="90"/>
      <c r="R14" s="37">
        <v>2.1918810965450368</v>
      </c>
      <c r="S14" s="90"/>
      <c r="T14" s="90"/>
      <c r="U14" s="90"/>
      <c r="V14" s="37">
        <v>9.426391303704211E-2</v>
      </c>
      <c r="W14" s="90"/>
      <c r="X14" s="90"/>
      <c r="Y14" s="90"/>
      <c r="Z14" s="37">
        <v>3.5895411273091691</v>
      </c>
      <c r="AA14" s="90"/>
      <c r="AB14" s="90"/>
      <c r="AC14" s="90"/>
    </row>
    <row r="15" spans="1:29" x14ac:dyDescent="0.25">
      <c r="A15" s="109">
        <v>4</v>
      </c>
      <c r="B15" s="37">
        <v>43.067256687222219</v>
      </c>
      <c r="C15" s="88">
        <f>AVERAGE(B15:B17)</f>
        <v>42.982773502371138</v>
      </c>
      <c r="D15" s="88">
        <f>VARP(B15:B17)</f>
        <v>3.7340091074929012E-3</v>
      </c>
      <c r="E15" s="88">
        <f>STDEVP(B15:B17)</f>
        <v>6.1106538991280643E-2</v>
      </c>
      <c r="F15" s="62">
        <v>0.27651559090909095</v>
      </c>
      <c r="G15" s="112">
        <f>AVERAGE(F15:F17)</f>
        <v>0.20158859090909073</v>
      </c>
      <c r="H15" s="112">
        <f>VARP(F15:G17)</f>
        <v>2.2027883435000103E-3</v>
      </c>
      <c r="I15" s="112">
        <f>STDEVP(F15:F17)</f>
        <v>5.4194567298454274E-2</v>
      </c>
      <c r="J15" s="37">
        <v>7.8958323363636351</v>
      </c>
      <c r="K15" s="88">
        <f>AVERAGE(J15:J17)</f>
        <v>7.1465623363636324</v>
      </c>
      <c r="L15" s="88">
        <f>VARP(J15:J17)</f>
        <v>0.29370511246666992</v>
      </c>
      <c r="M15" s="88">
        <f>STDEVP(J15:J17)</f>
        <v>0.54194567298454366</v>
      </c>
      <c r="N15" s="37">
        <v>1.4200413222222226</v>
      </c>
      <c r="O15" s="88">
        <f>AVERAGE(N15:N17)</f>
        <v>1.3779012160537227</v>
      </c>
      <c r="P15" s="88">
        <f>VARP(N15:N17)</f>
        <v>9.2902214996280329E-4</v>
      </c>
      <c r="Q15" s="88">
        <f>STDEVP(N15:N17)</f>
        <v>3.0479864664443693E-2</v>
      </c>
      <c r="R15" s="37">
        <v>2.1734784727272727</v>
      </c>
      <c r="S15" s="88">
        <f>AVERAGE(R15:R17)</f>
        <v>2.1692644621104225</v>
      </c>
      <c r="T15" s="88">
        <f>VARP(R15:R17)</f>
        <v>9.2902214996292995E-6</v>
      </c>
      <c r="U15" s="88">
        <f>STDEVP(R15:R17)</f>
        <v>3.0479864664445773E-3</v>
      </c>
      <c r="V15" s="37">
        <v>8.8927495023328154E-2</v>
      </c>
      <c r="W15" s="88">
        <f>AVERAGE(V15:V17)</f>
        <v>8.8830235658291234E-2</v>
      </c>
      <c r="X15" s="88">
        <f>VARP(V15:V17)</f>
        <v>4.9487746458412596E-9</v>
      </c>
      <c r="Y15" s="88">
        <f>STDEVP(V15:V17)</f>
        <v>7.0347527645548845E-5</v>
      </c>
      <c r="Z15" s="37">
        <v>3.4785426097184389</v>
      </c>
      <c r="AA15" s="88">
        <f>AVERAGE(Z15:Z17)</f>
        <v>3.2515707132610725</v>
      </c>
      <c r="AB15" s="88">
        <f>VARP(Z15:Z17)</f>
        <v>2.9437557644559798E-2</v>
      </c>
      <c r="AC15" s="88">
        <f>STDEVP(Z15:Z17)</f>
        <v>0.17157376735550164</v>
      </c>
    </row>
    <row r="16" spans="1:29" x14ac:dyDescent="0.25">
      <c r="A16" s="110"/>
      <c r="B16" s="37">
        <v>42.956278568934188</v>
      </c>
      <c r="C16" s="89"/>
      <c r="D16" s="89"/>
      <c r="E16" s="89"/>
      <c r="F16" s="62">
        <v>0.1780905909090908</v>
      </c>
      <c r="G16" s="113"/>
      <c r="H16" s="113"/>
      <c r="I16" s="113"/>
      <c r="J16" s="37">
        <v>6.9115823363636339</v>
      </c>
      <c r="K16" s="89"/>
      <c r="L16" s="89"/>
      <c r="M16" s="89"/>
      <c r="N16" s="37">
        <v>1.3646855766347239</v>
      </c>
      <c r="O16" s="89"/>
      <c r="P16" s="89"/>
      <c r="Q16" s="89"/>
      <c r="R16" s="37">
        <v>2.1679428981685218</v>
      </c>
      <c r="S16" s="89"/>
      <c r="T16" s="89"/>
      <c r="U16" s="89"/>
      <c r="V16" s="37">
        <v>8.8799733962512159E-2</v>
      </c>
      <c r="W16" s="89"/>
      <c r="X16" s="89"/>
      <c r="Y16" s="89"/>
      <c r="Z16" s="37">
        <v>3.2123757815199125</v>
      </c>
      <c r="AA16" s="89"/>
      <c r="AB16" s="89"/>
      <c r="AC16" s="89"/>
    </row>
    <row r="17" spans="1:29" x14ac:dyDescent="0.25">
      <c r="A17" s="111"/>
      <c r="B17" s="37">
        <v>42.924785250957008</v>
      </c>
      <c r="C17" s="90"/>
      <c r="D17" s="90"/>
      <c r="E17" s="90"/>
      <c r="F17" s="62">
        <v>0.15015959090909037</v>
      </c>
      <c r="G17" s="114"/>
      <c r="H17" s="114"/>
      <c r="I17" s="114"/>
      <c r="J17" s="37">
        <v>6.6322723363636262</v>
      </c>
      <c r="K17" s="90"/>
      <c r="L17" s="90"/>
      <c r="M17" s="90"/>
      <c r="N17" s="37">
        <v>1.348976749304222</v>
      </c>
      <c r="O17" s="90"/>
      <c r="P17" s="90"/>
      <c r="Q17" s="90"/>
      <c r="R17" s="37">
        <v>2.1663720154354724</v>
      </c>
      <c r="S17" s="90"/>
      <c r="T17" s="90"/>
      <c r="U17" s="90"/>
      <c r="V17" s="37">
        <v>8.876347798903339E-2</v>
      </c>
      <c r="W17" s="90"/>
      <c r="X17" s="90"/>
      <c r="Y17" s="90"/>
      <c r="Z17" s="37">
        <v>3.0637937485448652</v>
      </c>
      <c r="AA17" s="90"/>
      <c r="AB17" s="90"/>
      <c r="AC17" s="90"/>
    </row>
    <row r="18" spans="1:29" x14ac:dyDescent="0.25">
      <c r="A18" s="85">
        <v>5</v>
      </c>
      <c r="B18" s="37">
        <v>42.048173727222228</v>
      </c>
      <c r="C18" s="88">
        <f>AVERAGE(B18:B20)</f>
        <v>41.969990085447726</v>
      </c>
      <c r="D18" s="88">
        <f>VARP(B18:B20)</f>
        <v>3.0586329728329808E-3</v>
      </c>
      <c r="E18" s="88">
        <f>STDEVP(B18:B20)</f>
        <v>5.5304909120556203E-2</v>
      </c>
      <c r="F18" s="37">
        <v>0.26994069090909112</v>
      </c>
      <c r="G18" s="88">
        <f>AVERAGE(F18:F20)</f>
        <v>0.20060067090909109</v>
      </c>
      <c r="H18" s="88">
        <f>VARP(F18:G20)</f>
        <v>1.804366530890604E-3</v>
      </c>
      <c r="I18" s="88">
        <f>STDEVP(F18:F20)</f>
        <v>4.9049179821761289E-2</v>
      </c>
      <c r="J18" s="37">
        <v>6.9692310363636372</v>
      </c>
      <c r="K18" s="88">
        <f>AVERAGE(J18:J20)</f>
        <v>6.2758308363636344</v>
      </c>
      <c r="L18" s="88">
        <f>VARP(J18:J20)</f>
        <v>0.24058220411874845</v>
      </c>
      <c r="M18" s="88">
        <f>STDEVP(J18:J20)</f>
        <v>0.49049179821761391</v>
      </c>
      <c r="N18" s="37">
        <v>1.4131905222222216</v>
      </c>
      <c r="O18" s="88">
        <f>AVERAGE(N18:N20)</f>
        <v>1.3741926202039121</v>
      </c>
      <c r="P18" s="88">
        <f>VARP(N18:N20)</f>
        <v>7.6098844393983442E-4</v>
      </c>
      <c r="Q18" s="88">
        <f>STDEVP(N18:N20)</f>
        <v>2.7586018994045416E-2</v>
      </c>
      <c r="R18" s="37">
        <v>2.1523735727272726</v>
      </c>
      <c r="S18" s="88">
        <f>AVERAGE(R18:R20)</f>
        <v>2.1484737825254423</v>
      </c>
      <c r="T18" s="88">
        <f>VARP(R18:R20)</f>
        <v>7.6098844393974564E-6</v>
      </c>
      <c r="U18" s="88">
        <f>STDEVP(R18:R20)</f>
        <v>2.7586018994043807E-3</v>
      </c>
      <c r="V18" s="37">
        <v>8.2082895023328162E-2</v>
      </c>
      <c r="W18" s="88">
        <f>AVERAGE(V18:V20)</f>
        <v>8.1992887865469877E-2</v>
      </c>
      <c r="X18" s="88">
        <f>VARP(V18:V20)</f>
        <v>4.0536819464411272E-9</v>
      </c>
      <c r="Y18" s="88">
        <f>STDEVP(V18:V20)</f>
        <v>6.366853183827256E-5</v>
      </c>
      <c r="Z18" s="37">
        <v>3.0673897280549278</v>
      </c>
      <c r="AA18" s="88">
        <f>AVERAGE(Z18:Z20)</f>
        <v>2.8834178201214899</v>
      </c>
      <c r="AB18" s="88">
        <f>VARP(Z18:Z20)</f>
        <v>1.7608989248594088E-2</v>
      </c>
      <c r="AC18" s="88">
        <f>STDEVP(Z18:Z20)</f>
        <v>0.13269886679468701</v>
      </c>
    </row>
    <row r="19" spans="1:29" x14ac:dyDescent="0.25">
      <c r="A19" s="86"/>
      <c r="B19" s="37">
        <v>41.932752470160487</v>
      </c>
      <c r="C19" s="89"/>
      <c r="D19" s="89"/>
      <c r="E19" s="89"/>
      <c r="F19" s="37">
        <v>0.16757513090909129</v>
      </c>
      <c r="G19" s="89"/>
      <c r="H19" s="89"/>
      <c r="I19" s="89"/>
      <c r="J19" s="37">
        <v>5.9455754363636357</v>
      </c>
      <c r="K19" s="89"/>
      <c r="L19" s="89"/>
      <c r="M19" s="89"/>
      <c r="N19" s="37">
        <v>1.3556185446120421</v>
      </c>
      <c r="O19" s="89"/>
      <c r="P19" s="89"/>
      <c r="Q19" s="89"/>
      <c r="R19" s="37">
        <v>2.1466163749662548</v>
      </c>
      <c r="S19" s="89"/>
      <c r="T19" s="89"/>
      <c r="U19" s="89"/>
      <c r="V19" s="37">
        <v>8.1950018899003843E-2</v>
      </c>
      <c r="W19" s="89"/>
      <c r="X19" s="89"/>
      <c r="Y19" s="89"/>
      <c r="Z19" s="37">
        <v>2.8235135851141577</v>
      </c>
      <c r="AA19" s="89"/>
      <c r="AB19" s="89"/>
      <c r="AC19" s="89"/>
    </row>
    <row r="20" spans="1:29" x14ac:dyDescent="0.25">
      <c r="A20" s="87"/>
      <c r="B20" s="37">
        <v>41.929044058960471</v>
      </c>
      <c r="C20" s="90"/>
      <c r="D20" s="90"/>
      <c r="E20" s="90"/>
      <c r="F20" s="37">
        <v>0.16428619090909094</v>
      </c>
      <c r="G20" s="90"/>
      <c r="H20" s="90"/>
      <c r="I20" s="90"/>
      <c r="J20" s="37">
        <v>5.9126860363636311</v>
      </c>
      <c r="K20" s="90"/>
      <c r="L20" s="90"/>
      <c r="M20" s="90"/>
      <c r="N20" s="37">
        <v>1.3537687937774725</v>
      </c>
      <c r="O20" s="90"/>
      <c r="P20" s="90"/>
      <c r="Q20" s="90"/>
      <c r="R20" s="37">
        <v>2.1464313998827982</v>
      </c>
      <c r="S20" s="90"/>
      <c r="T20" s="90"/>
      <c r="U20" s="90"/>
      <c r="V20" s="37">
        <v>8.1945749674077639E-2</v>
      </c>
      <c r="W20" s="90"/>
      <c r="X20" s="90"/>
      <c r="Y20" s="90"/>
      <c r="Z20" s="37">
        <v>2.7593501471953839</v>
      </c>
      <c r="AA20" s="90"/>
      <c r="AB20" s="90"/>
      <c r="AC20" s="90"/>
    </row>
    <row r="21" spans="1:29" x14ac:dyDescent="0.25">
      <c r="A21" s="109">
        <v>6</v>
      </c>
      <c r="B21" s="37">
        <v>40.092025742222219</v>
      </c>
      <c r="C21" s="88">
        <f>AVERAGE(B21:B23)</f>
        <v>40.013907933746175</v>
      </c>
      <c r="D21" s="88">
        <f>VARP(B21:B23)</f>
        <v>3.4384926806087656E-3</v>
      </c>
      <c r="E21" s="88">
        <f>STDEVP(B21:B23)</f>
        <v>5.8638661995382924E-2</v>
      </c>
      <c r="F21" s="37">
        <v>0.27419269090909087</v>
      </c>
      <c r="G21" s="88">
        <f>AVERAGE(F21:F23)</f>
        <v>0.20491105757575753</v>
      </c>
      <c r="H21" s="88">
        <f>VARP(F21:G23)</f>
        <v>2.0284555763016646E-3</v>
      </c>
      <c r="I21" s="88">
        <f>STDEVP(F21:F23)</f>
        <v>5.2005840393833609E-2</v>
      </c>
      <c r="J21" s="62">
        <v>6.2766711363636283</v>
      </c>
      <c r="K21" s="112">
        <f>AVERAGE(J21:J23)</f>
        <v>5.5838548030302988</v>
      </c>
      <c r="L21" s="112">
        <f>VARP(J21:J23)</f>
        <v>0.27046074350688681</v>
      </c>
      <c r="M21" s="112">
        <f>STDEVP(J21:J23)</f>
        <v>0.52005840393833347</v>
      </c>
      <c r="N21" s="37">
        <v>1.4121893222222226</v>
      </c>
      <c r="O21" s="88">
        <f>AVERAGE(N21:N23)</f>
        <v>1.3732242577702392</v>
      </c>
      <c r="P21" s="88">
        <f>VARP(N21:N23)</f>
        <v>8.5549760881954934E-4</v>
      </c>
      <c r="Q21" s="88">
        <f>STDEVP(N21:N23)</f>
        <v>2.9248890728018204E-2</v>
      </c>
      <c r="R21" s="37">
        <v>2.1105272727272726</v>
      </c>
      <c r="S21" s="88">
        <f>AVERAGE(R21:R23)</f>
        <v>2.1066307662820738</v>
      </c>
      <c r="T21" s="88">
        <f>VARP(R21:R23)</f>
        <v>8.5549760881959398E-6</v>
      </c>
      <c r="U21" s="88">
        <f>STDEVP(R21:R23)</f>
        <v>2.9248890728018969E-3</v>
      </c>
      <c r="V21" s="37">
        <v>6.5255195023328133E-2</v>
      </c>
      <c r="W21" s="88">
        <f>AVERAGE(V21:V23)</f>
        <v>6.5165263654572952E-2</v>
      </c>
      <c r="X21" s="88">
        <f>VARP(V21:V23)</f>
        <v>4.5571194145069744E-9</v>
      </c>
      <c r="Y21" s="88">
        <f>STDEVP(V21:V23)</f>
        <v>6.7506439800266274E-5</v>
      </c>
      <c r="Z21" s="37">
        <v>2.5819321231976176</v>
      </c>
      <c r="AA21" s="88">
        <f>AVERAGE(Z21:Z23)</f>
        <v>2.4367898171512778</v>
      </c>
      <c r="AB21" s="88">
        <f>VARP(Z21:Z23)</f>
        <v>1.1793119149222814E-2</v>
      </c>
      <c r="AC21" s="88">
        <f>STDEVP(Z21:Z23)</f>
        <v>0.10859612861065911</v>
      </c>
    </row>
    <row r="22" spans="1:29" x14ac:dyDescent="0.25">
      <c r="A22" s="110"/>
      <c r="B22" s="37">
        <v>39.998951830592006</v>
      </c>
      <c r="C22" s="89"/>
      <c r="D22" s="89"/>
      <c r="E22" s="89"/>
      <c r="F22" s="37">
        <v>0.19164669090909098</v>
      </c>
      <c r="G22" s="89"/>
      <c r="H22" s="89"/>
      <c r="I22" s="89"/>
      <c r="J22" s="62">
        <v>5.4512111363636349</v>
      </c>
      <c r="K22" s="113"/>
      <c r="L22" s="113"/>
      <c r="M22" s="113"/>
      <c r="N22" s="37">
        <v>1.3657641723592229</v>
      </c>
      <c r="O22" s="89"/>
      <c r="P22" s="89"/>
      <c r="Q22" s="89"/>
      <c r="R22" s="37">
        <v>2.1058847577409723</v>
      </c>
      <c r="S22" s="89"/>
      <c r="T22" s="89"/>
      <c r="U22" s="89"/>
      <c r="V22" s="37">
        <v>6.5148045777444319E-2</v>
      </c>
      <c r="W22" s="89"/>
      <c r="X22" s="89"/>
      <c r="Y22" s="89"/>
      <c r="Z22" s="37">
        <v>2.4076923569836421</v>
      </c>
      <c r="AA22" s="89"/>
      <c r="AB22" s="89"/>
      <c r="AC22" s="89"/>
    </row>
    <row r="23" spans="1:29" x14ac:dyDescent="0.25">
      <c r="A23" s="111"/>
      <c r="B23" s="37">
        <v>39.950746228424293</v>
      </c>
      <c r="C23" s="90"/>
      <c r="D23" s="90"/>
      <c r="E23" s="90"/>
      <c r="F23" s="37">
        <v>0.14889379090909072</v>
      </c>
      <c r="G23" s="90"/>
      <c r="H23" s="90"/>
      <c r="I23" s="90"/>
      <c r="J23" s="62">
        <v>5.0236821363636324</v>
      </c>
      <c r="K23" s="114"/>
      <c r="L23" s="114"/>
      <c r="M23" s="114"/>
      <c r="N23" s="37">
        <v>1.3417192787292722</v>
      </c>
      <c r="O23" s="90"/>
      <c r="P23" s="90"/>
      <c r="Q23" s="90"/>
      <c r="R23" s="37">
        <v>2.1034802683779774</v>
      </c>
      <c r="S23" s="90"/>
      <c r="T23" s="90"/>
      <c r="U23" s="90"/>
      <c r="V23" s="37">
        <v>6.5092550162946405E-2</v>
      </c>
      <c r="W23" s="90"/>
      <c r="X23" s="90"/>
      <c r="Y23" s="90"/>
      <c r="Z23" s="37">
        <v>2.3207449712725747</v>
      </c>
      <c r="AA23" s="90"/>
      <c r="AB23" s="90"/>
      <c r="AC23" s="90"/>
    </row>
    <row r="24" spans="1:29" s="38" customFormat="1" ht="14.25" x14ac:dyDescent="0.2"/>
    <row r="25" spans="1:29" s="21" customFormat="1" ht="22.5" customHeight="1" x14ac:dyDescent="0.25">
      <c r="B25" s="41" t="s">
        <v>41</v>
      </c>
    </row>
    <row r="26" spans="1:29" s="21" customFormat="1" ht="22.5" customHeight="1" x14ac:dyDescent="0.25">
      <c r="A26" s="40" t="s">
        <v>36</v>
      </c>
      <c r="B26" s="21" t="s">
        <v>38</v>
      </c>
      <c r="K26" s="41" t="s">
        <v>39</v>
      </c>
    </row>
    <row r="27" spans="1:29" s="21" customFormat="1" ht="22.5" customHeight="1" x14ac:dyDescent="0.25">
      <c r="A27" s="40" t="s">
        <v>36</v>
      </c>
      <c r="B27" s="21" t="s">
        <v>37</v>
      </c>
      <c r="K27" s="41" t="s">
        <v>40</v>
      </c>
    </row>
    <row r="28" spans="1:29" s="21" customFormat="1" ht="22.5" customHeight="1" x14ac:dyDescent="0.25">
      <c r="A28" s="42"/>
    </row>
    <row r="29" spans="1:29" s="21" customFormat="1" ht="22.5" customHeight="1" x14ac:dyDescent="0.25">
      <c r="A29" s="42"/>
    </row>
    <row r="30" spans="1:29" s="21" customFormat="1" ht="22.5" customHeight="1" x14ac:dyDescent="0.25">
      <c r="A30" s="42"/>
    </row>
    <row r="31" spans="1:29" s="21" customFormat="1" ht="22.5" customHeight="1" x14ac:dyDescent="0.25">
      <c r="A31" s="42"/>
    </row>
    <row r="32" spans="1:29" s="21" customFormat="1" ht="22.5" customHeight="1" x14ac:dyDescent="0.25">
      <c r="A32" s="42"/>
    </row>
    <row r="33" spans="1:29" s="21" customFormat="1" ht="22.5" customHeight="1" x14ac:dyDescent="0.25">
      <c r="A33" s="42"/>
      <c r="B33" s="41" t="s">
        <v>42</v>
      </c>
    </row>
    <row r="34" spans="1:29" s="21" customFormat="1" ht="22.5" customHeight="1" x14ac:dyDescent="0.25">
      <c r="A34" s="40" t="s">
        <v>36</v>
      </c>
      <c r="B34" s="21" t="s">
        <v>47</v>
      </c>
      <c r="G34" s="43">
        <v>0.05</v>
      </c>
      <c r="H34" s="21" t="s">
        <v>48</v>
      </c>
    </row>
    <row r="35" spans="1:29" s="21" customFormat="1" ht="22.5" customHeight="1" x14ac:dyDescent="0.25">
      <c r="A35" s="40" t="s">
        <v>36</v>
      </c>
      <c r="B35" s="21" t="s">
        <v>51</v>
      </c>
      <c r="G35" s="43">
        <v>3</v>
      </c>
    </row>
    <row r="36" spans="1:29" s="38" customFormat="1" ht="21.75" x14ac:dyDescent="0.2">
      <c r="A36" s="40" t="s">
        <v>36</v>
      </c>
      <c r="B36" s="21" t="s">
        <v>50</v>
      </c>
      <c r="K36" s="41" t="s">
        <v>52</v>
      </c>
    </row>
    <row r="37" spans="1:29" s="38" customFormat="1" ht="14.25" x14ac:dyDescent="0.2"/>
    <row r="38" spans="1:29" s="38" customFormat="1" ht="14.25" x14ac:dyDescent="0.2">
      <c r="T38" s="39"/>
      <c r="U38" s="39"/>
      <c r="V38" s="39"/>
    </row>
    <row r="39" spans="1:29" ht="38.25" x14ac:dyDescent="0.25">
      <c r="A39" s="3" t="s">
        <v>6</v>
      </c>
      <c r="B39" s="1" t="s">
        <v>3</v>
      </c>
      <c r="C39" s="91" t="s">
        <v>46</v>
      </c>
      <c r="D39" s="92"/>
      <c r="E39" s="93"/>
      <c r="F39" s="1" t="s">
        <v>4</v>
      </c>
      <c r="G39" s="91" t="s">
        <v>46</v>
      </c>
      <c r="H39" s="92"/>
      <c r="I39" s="93"/>
      <c r="J39" s="1" t="s">
        <v>5</v>
      </c>
      <c r="K39" s="91" t="s">
        <v>46</v>
      </c>
      <c r="L39" s="92"/>
      <c r="M39" s="93"/>
      <c r="N39" s="1" t="s">
        <v>33</v>
      </c>
      <c r="O39" s="91" t="s">
        <v>46</v>
      </c>
      <c r="P39" s="92"/>
      <c r="Q39" s="93"/>
      <c r="R39" s="1" t="s">
        <v>0</v>
      </c>
      <c r="S39" s="91" t="s">
        <v>46</v>
      </c>
      <c r="T39" s="92"/>
      <c r="U39" s="93"/>
      <c r="V39" s="1" t="s">
        <v>1</v>
      </c>
      <c r="W39" s="91" t="s">
        <v>46</v>
      </c>
      <c r="X39" s="92"/>
      <c r="Y39" s="93"/>
      <c r="Z39" s="1" t="s">
        <v>2</v>
      </c>
      <c r="AA39" s="91" t="s">
        <v>46</v>
      </c>
      <c r="AB39" s="92"/>
      <c r="AC39" s="93"/>
    </row>
    <row r="40" spans="1:29" ht="15" customHeight="1" x14ac:dyDescent="0.25">
      <c r="A40" s="85">
        <v>4</v>
      </c>
      <c r="B40" s="37">
        <v>43.067256687222219</v>
      </c>
      <c r="C40" s="76">
        <f>CONFIDENCE($G$34,E15,$G$35)</f>
        <v>6.9147287781302497E-2</v>
      </c>
      <c r="D40" s="77"/>
      <c r="E40" s="78"/>
      <c r="F40" s="37">
        <v>0.27651559090909095</v>
      </c>
      <c r="G40" s="76">
        <f>CONFIDENCE($G$34,I15,$G$35)</f>
        <v>6.1325799219361862E-2</v>
      </c>
      <c r="H40" s="77"/>
      <c r="I40" s="78"/>
      <c r="J40" s="37">
        <v>7.8958323363636351</v>
      </c>
      <c r="K40" s="76">
        <f>CONFIDENCE($G$34,M15,$G$35)</f>
        <v>0.61325799219361965</v>
      </c>
      <c r="L40" s="77"/>
      <c r="M40" s="78"/>
      <c r="N40" s="37">
        <v>1.4200413222222226</v>
      </c>
      <c r="O40" s="76">
        <f>CONFIDENCE($G$34,Q15,$G$35)</f>
        <v>3.4490580030856879E-2</v>
      </c>
      <c r="P40" s="77"/>
      <c r="Q40" s="78"/>
      <c r="R40" s="37">
        <v>2.1734784727272727</v>
      </c>
      <c r="S40" s="76">
        <f>CONFIDENCE($G$34,U15,$G$35)</f>
        <v>3.4490580030859231E-3</v>
      </c>
      <c r="T40" s="77"/>
      <c r="U40" s="78"/>
      <c r="V40" s="37">
        <v>8.8927495023328154E-2</v>
      </c>
      <c r="W40" s="76">
        <f>CONFIDENCE($G$34,Y15,$G$35)</f>
        <v>7.9604258711232157E-5</v>
      </c>
      <c r="X40" s="77"/>
      <c r="Y40" s="78"/>
      <c r="Z40" s="37">
        <v>3.4785426097184389</v>
      </c>
      <c r="AA40" s="76">
        <f>CONFIDENCE($G$34,AC15,$G$35)</f>
        <v>0.1941504274811896</v>
      </c>
      <c r="AB40" s="77"/>
      <c r="AC40" s="78"/>
    </row>
    <row r="41" spans="1:29" ht="15" customHeight="1" x14ac:dyDescent="0.25">
      <c r="A41" s="86"/>
      <c r="B41" s="37">
        <v>42.956278568934188</v>
      </c>
      <c r="C41" s="79"/>
      <c r="D41" s="80"/>
      <c r="E41" s="81"/>
      <c r="F41" s="37">
        <v>0.1780905909090908</v>
      </c>
      <c r="G41" s="79"/>
      <c r="H41" s="80"/>
      <c r="I41" s="81"/>
      <c r="J41" s="37">
        <v>6.9115823363636339</v>
      </c>
      <c r="K41" s="79"/>
      <c r="L41" s="80"/>
      <c r="M41" s="81"/>
      <c r="N41" s="37">
        <v>1.3646855766347239</v>
      </c>
      <c r="O41" s="79"/>
      <c r="P41" s="80"/>
      <c r="Q41" s="81"/>
      <c r="R41" s="37">
        <v>2.1679428981685218</v>
      </c>
      <c r="S41" s="79"/>
      <c r="T41" s="80"/>
      <c r="U41" s="81"/>
      <c r="V41" s="37">
        <v>8.8799733962512159E-2</v>
      </c>
      <c r="W41" s="79"/>
      <c r="X41" s="80"/>
      <c r="Y41" s="81"/>
      <c r="Z41" s="37">
        <v>3.2123757815199125</v>
      </c>
      <c r="AA41" s="79"/>
      <c r="AB41" s="80"/>
      <c r="AC41" s="81"/>
    </row>
    <row r="42" spans="1:29" ht="15" customHeight="1" x14ac:dyDescent="0.25">
      <c r="A42" s="87"/>
      <c r="B42" s="37">
        <v>42.924785250957008</v>
      </c>
      <c r="C42" s="82"/>
      <c r="D42" s="83"/>
      <c r="E42" s="84"/>
      <c r="F42" s="37">
        <v>0.15015959090909037</v>
      </c>
      <c r="G42" s="82"/>
      <c r="H42" s="83"/>
      <c r="I42" s="84"/>
      <c r="J42" s="37">
        <v>6.6322723363636262</v>
      </c>
      <c r="K42" s="82"/>
      <c r="L42" s="83"/>
      <c r="M42" s="84"/>
      <c r="N42" s="37">
        <v>1.348976749304222</v>
      </c>
      <c r="O42" s="82"/>
      <c r="P42" s="83"/>
      <c r="Q42" s="84"/>
      <c r="R42" s="37">
        <v>2.1663720154354724</v>
      </c>
      <c r="S42" s="82"/>
      <c r="T42" s="83"/>
      <c r="U42" s="84"/>
      <c r="V42" s="37">
        <v>8.876347798903339E-2</v>
      </c>
      <c r="W42" s="82"/>
      <c r="X42" s="83"/>
      <c r="Y42" s="84"/>
      <c r="Z42" s="37">
        <v>3.0637937485448652</v>
      </c>
      <c r="AA42" s="82"/>
      <c r="AB42" s="83"/>
      <c r="AC42" s="84"/>
    </row>
  </sheetData>
  <sheetProtection password="DF74" sheet="1" formatCells="0" formatColumns="0" formatRows="0" insertColumns="0" insertRows="0" insertHyperlinks="0" deleteColumns="0" deleteRows="0" sort="0" autoFilter="0" pivotTables="0"/>
  <mergeCells count="148">
    <mergeCell ref="O39:Q39"/>
    <mergeCell ref="O40:Q42"/>
    <mergeCell ref="S39:U39"/>
    <mergeCell ref="S40:U42"/>
    <mergeCell ref="W39:Y39"/>
    <mergeCell ref="W40:Y42"/>
    <mergeCell ref="AA39:AC39"/>
    <mergeCell ref="AA40:AC42"/>
    <mergeCell ref="C39:E39"/>
    <mergeCell ref="C40:E42"/>
    <mergeCell ref="G39:I39"/>
    <mergeCell ref="G40:I42"/>
    <mergeCell ref="K39:M39"/>
    <mergeCell ref="K40:M42"/>
    <mergeCell ref="C21:C23"/>
    <mergeCell ref="D21:D23"/>
    <mergeCell ref="E21:E23"/>
    <mergeCell ref="C12:C14"/>
    <mergeCell ref="D12:D14"/>
    <mergeCell ref="E12:E14"/>
    <mergeCell ref="C15:C17"/>
    <mergeCell ref="D15:D17"/>
    <mergeCell ref="C18:C20"/>
    <mergeCell ref="D18:D20"/>
    <mergeCell ref="E18:E20"/>
    <mergeCell ref="C6:C8"/>
    <mergeCell ref="D6:D8"/>
    <mergeCell ref="E6:E8"/>
    <mergeCell ref="C9:C11"/>
    <mergeCell ref="D9:D11"/>
    <mergeCell ref="E9:E11"/>
    <mergeCell ref="E15:E17"/>
    <mergeCell ref="G6:G8"/>
    <mergeCell ref="H6:H8"/>
    <mergeCell ref="I6:I8"/>
    <mergeCell ref="G9:G11"/>
    <mergeCell ref="H9:H11"/>
    <mergeCell ref="I9:I11"/>
    <mergeCell ref="G21:G23"/>
    <mergeCell ref="H21:H23"/>
    <mergeCell ref="I21:I23"/>
    <mergeCell ref="G12:G14"/>
    <mergeCell ref="H12:H14"/>
    <mergeCell ref="I12:I14"/>
    <mergeCell ref="G15:G17"/>
    <mergeCell ref="H15:H17"/>
    <mergeCell ref="I15:I17"/>
    <mergeCell ref="G18:G20"/>
    <mergeCell ref="H18:H20"/>
    <mergeCell ref="I18:I20"/>
    <mergeCell ref="K21:K23"/>
    <mergeCell ref="L21:L23"/>
    <mergeCell ref="M21:M23"/>
    <mergeCell ref="K12:K14"/>
    <mergeCell ref="L12:L14"/>
    <mergeCell ref="M12:M14"/>
    <mergeCell ref="K15:K17"/>
    <mergeCell ref="L15:L17"/>
    <mergeCell ref="K18:K20"/>
    <mergeCell ref="L18:L20"/>
    <mergeCell ref="M18:M20"/>
    <mergeCell ref="K6:K8"/>
    <mergeCell ref="L6:L8"/>
    <mergeCell ref="M6:M8"/>
    <mergeCell ref="K9:K11"/>
    <mergeCell ref="L9:L11"/>
    <mergeCell ref="M9:M11"/>
    <mergeCell ref="M15:M17"/>
    <mergeCell ref="O6:O8"/>
    <mergeCell ref="P6:P8"/>
    <mergeCell ref="Q6:Q8"/>
    <mergeCell ref="O9:O11"/>
    <mergeCell ref="P9:P11"/>
    <mergeCell ref="Q9:Q11"/>
    <mergeCell ref="O21:O23"/>
    <mergeCell ref="P21:P23"/>
    <mergeCell ref="Q21:Q23"/>
    <mergeCell ref="O12:O14"/>
    <mergeCell ref="P12:P14"/>
    <mergeCell ref="Q12:Q14"/>
    <mergeCell ref="O15:O17"/>
    <mergeCell ref="P15:P17"/>
    <mergeCell ref="Q15:Q17"/>
    <mergeCell ref="O18:O20"/>
    <mergeCell ref="P18:P20"/>
    <mergeCell ref="Q18:Q20"/>
    <mergeCell ref="S21:S23"/>
    <mergeCell ref="T21:T23"/>
    <mergeCell ref="U21:U23"/>
    <mergeCell ref="S12:S14"/>
    <mergeCell ref="T12:T14"/>
    <mergeCell ref="U12:U14"/>
    <mergeCell ref="S15:S17"/>
    <mergeCell ref="T15:T17"/>
    <mergeCell ref="U15:U17"/>
    <mergeCell ref="S18:S20"/>
    <mergeCell ref="T18:T20"/>
    <mergeCell ref="U18:U20"/>
    <mergeCell ref="W18:W20"/>
    <mergeCell ref="X18:X20"/>
    <mergeCell ref="Y18:Y20"/>
    <mergeCell ref="S6:S8"/>
    <mergeCell ref="T6:T8"/>
    <mergeCell ref="U6:U8"/>
    <mergeCell ref="S9:S11"/>
    <mergeCell ref="T9:T11"/>
    <mergeCell ref="U9:U11"/>
    <mergeCell ref="W6:W8"/>
    <mergeCell ref="X6:X8"/>
    <mergeCell ref="Y6:Y8"/>
    <mergeCell ref="W9:W11"/>
    <mergeCell ref="X9:X11"/>
    <mergeCell ref="Y9:Y11"/>
    <mergeCell ref="AB12:AB14"/>
    <mergeCell ref="AC12:AC14"/>
    <mergeCell ref="AA15:AA17"/>
    <mergeCell ref="AB15:AB17"/>
    <mergeCell ref="AC15:AC17"/>
    <mergeCell ref="W12:W14"/>
    <mergeCell ref="X12:X14"/>
    <mergeCell ref="Y12:Y14"/>
    <mergeCell ref="W15:W17"/>
    <mergeCell ref="X15:X17"/>
    <mergeCell ref="Y15:Y17"/>
    <mergeCell ref="A40:A42"/>
    <mergeCell ref="A1:AC2"/>
    <mergeCell ref="A6:A8"/>
    <mergeCell ref="A9:A11"/>
    <mergeCell ref="A12:A14"/>
    <mergeCell ref="A15:A17"/>
    <mergeCell ref="A18:A20"/>
    <mergeCell ref="A21:A23"/>
    <mergeCell ref="AA18:AA20"/>
    <mergeCell ref="AB18:AB20"/>
    <mergeCell ref="W21:W23"/>
    <mergeCell ref="X21:X23"/>
    <mergeCell ref="Y21:Y23"/>
    <mergeCell ref="AA6:AA8"/>
    <mergeCell ref="AB6:AB8"/>
    <mergeCell ref="AC6:AC8"/>
    <mergeCell ref="AA9:AA11"/>
    <mergeCell ref="AB9:AB11"/>
    <mergeCell ref="AC9:AC11"/>
    <mergeCell ref="AC18:AC20"/>
    <mergeCell ref="AA21:AA23"/>
    <mergeCell ref="AB21:AB23"/>
    <mergeCell ref="AC21:AC23"/>
    <mergeCell ref="AA12:AA14"/>
  </mergeCells>
  <pageMargins left="0.39370078740157483" right="0.19685039370078741" top="0.39370078740157483" bottom="0.39370078740157483" header="0.31496062992125984" footer="0.31496062992125984"/>
  <pageSetup paperSize="9" scale="4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5"/>
  <sheetViews>
    <sheetView topLeftCell="A4" zoomScale="80" zoomScaleNormal="80" workbookViewId="0">
      <selection activeCell="X19" sqref="X19:X26"/>
    </sheetView>
  </sheetViews>
  <sheetFormatPr defaultRowHeight="15" x14ac:dyDescent="0.25"/>
  <cols>
    <col min="1" max="1" width="9.140625" style="4"/>
    <col min="2" max="2" width="13.28515625" style="4" customWidth="1"/>
    <col min="3" max="9" width="9.140625" style="4"/>
    <col min="10" max="10" width="9.140625" style="4" customWidth="1"/>
    <col min="11" max="11" width="11.5703125" style="4" customWidth="1"/>
    <col min="12" max="21" width="9.140625" style="4"/>
    <col min="22" max="22" width="14.85546875" style="4" customWidth="1"/>
    <col min="23" max="23" width="9.140625" style="4"/>
    <col min="24" max="26" width="13.42578125" style="4" customWidth="1"/>
    <col min="27" max="27" width="14.85546875" style="4" customWidth="1"/>
    <col min="28" max="16384" width="9.140625" style="4"/>
  </cols>
  <sheetData>
    <row r="1" spans="1:27" ht="27.75" customHeight="1" x14ac:dyDescent="0.25">
      <c r="A1" s="94" t="s">
        <v>34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15.75" thickBot="1" x14ac:dyDescent="0.3"/>
    <row r="4" spans="1:27" ht="20.25" thickBot="1" x14ac:dyDescent="0.3">
      <c r="A4" s="95" t="s">
        <v>44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7"/>
    </row>
    <row r="5" spans="1:27" s="9" customFormat="1" x14ac:dyDescent="0.25">
      <c r="A5" s="102" t="s">
        <v>6</v>
      </c>
      <c r="B5" s="104" t="s">
        <v>7</v>
      </c>
      <c r="C5" s="106" t="s">
        <v>8</v>
      </c>
      <c r="D5" s="100" t="s">
        <v>9</v>
      </c>
      <c r="E5" s="108"/>
      <c r="F5" s="100" t="s">
        <v>10</v>
      </c>
      <c r="G5" s="101"/>
      <c r="H5" s="100" t="s">
        <v>11</v>
      </c>
      <c r="I5" s="101"/>
      <c r="J5" s="100" t="s">
        <v>12</v>
      </c>
      <c r="K5" s="101"/>
      <c r="L5" s="100" t="s">
        <v>13</v>
      </c>
      <c r="M5" s="101"/>
      <c r="N5" s="98" t="s">
        <v>14</v>
      </c>
      <c r="O5" s="99"/>
      <c r="P5" s="98" t="s">
        <v>15</v>
      </c>
      <c r="Q5" s="99"/>
      <c r="R5" s="98" t="s">
        <v>32</v>
      </c>
      <c r="S5" s="99"/>
      <c r="T5" s="98" t="s">
        <v>16</v>
      </c>
      <c r="U5" s="99"/>
      <c r="V5" s="5" t="s">
        <v>17</v>
      </c>
      <c r="W5" s="6" t="s">
        <v>18</v>
      </c>
      <c r="X5" s="7" t="s">
        <v>19</v>
      </c>
      <c r="Y5" s="7" t="s">
        <v>20</v>
      </c>
      <c r="Z5" s="7" t="s">
        <v>21</v>
      </c>
      <c r="AA5" s="8" t="s">
        <v>22</v>
      </c>
    </row>
    <row r="6" spans="1:27" s="9" customFormat="1" ht="15.75" thickBot="1" x14ac:dyDescent="0.3">
      <c r="A6" s="103"/>
      <c r="B6" s="105"/>
      <c r="C6" s="107"/>
      <c r="D6" s="12" t="s">
        <v>23</v>
      </c>
      <c r="E6" s="13" t="s">
        <v>25</v>
      </c>
      <c r="F6" s="12" t="s">
        <v>23</v>
      </c>
      <c r="G6" s="13" t="s">
        <v>25</v>
      </c>
      <c r="H6" s="12" t="s">
        <v>23</v>
      </c>
      <c r="I6" s="13" t="s">
        <v>25</v>
      </c>
      <c r="J6" s="12" t="s">
        <v>23</v>
      </c>
      <c r="K6" s="13" t="s">
        <v>25</v>
      </c>
      <c r="L6" s="12" t="s">
        <v>23</v>
      </c>
      <c r="M6" s="13" t="s">
        <v>25</v>
      </c>
      <c r="N6" s="12" t="s">
        <v>23</v>
      </c>
      <c r="O6" s="13" t="s">
        <v>25</v>
      </c>
      <c r="P6" s="12" t="s">
        <v>23</v>
      </c>
      <c r="Q6" s="13" t="s">
        <v>25</v>
      </c>
      <c r="R6" s="12" t="s">
        <v>23</v>
      </c>
      <c r="S6" s="13" t="s">
        <v>25</v>
      </c>
      <c r="T6" s="12" t="s">
        <v>25</v>
      </c>
      <c r="U6" s="13" t="s">
        <v>25</v>
      </c>
      <c r="V6" s="13" t="s">
        <v>25</v>
      </c>
      <c r="W6" s="14" t="s">
        <v>25</v>
      </c>
      <c r="X6" s="15" t="s">
        <v>25</v>
      </c>
      <c r="Y6" s="15" t="s">
        <v>25</v>
      </c>
      <c r="Z6" s="15" t="s">
        <v>25</v>
      </c>
      <c r="AA6" s="16" t="s">
        <v>25</v>
      </c>
    </row>
    <row r="7" spans="1:27" s="21" customFormat="1" ht="20.25" x14ac:dyDescent="0.25">
      <c r="A7" s="75">
        <v>1</v>
      </c>
      <c r="B7" s="73">
        <v>10</v>
      </c>
      <c r="C7" s="72">
        <v>0</v>
      </c>
      <c r="D7" s="68">
        <v>0</v>
      </c>
      <c r="E7" s="70">
        <v>0</v>
      </c>
      <c r="F7" s="71">
        <v>7.6105963105487395E-2</v>
      </c>
      <c r="G7" s="70">
        <v>0.13030184002812747</v>
      </c>
      <c r="H7" s="71">
        <v>21.2671616794612</v>
      </c>
      <c r="I7" s="70">
        <v>36.413229084563532</v>
      </c>
      <c r="J7" s="71">
        <v>4.5981508426972189E-3</v>
      </c>
      <c r="K7" s="70">
        <v>7.8725353435274981E-3</v>
      </c>
      <c r="L7" s="71">
        <v>5.7772448429352146E-3</v>
      </c>
      <c r="M7" s="70">
        <v>9.8912342766789198E-3</v>
      </c>
      <c r="N7" s="71">
        <v>4.720181807469132E-5</v>
      </c>
      <c r="O7" s="70">
        <v>8.0813898391721259E-5</v>
      </c>
      <c r="P7" s="71">
        <v>1.8307854209143742E-4</v>
      </c>
      <c r="Q7" s="70">
        <v>3.1344747369749649E-4</v>
      </c>
      <c r="R7" s="71">
        <v>1.1810252819882806E-2</v>
      </c>
      <c r="S7" s="70">
        <v>2.0220261539123534E-2</v>
      </c>
      <c r="T7" s="71">
        <v>2.3044572963044518</v>
      </c>
      <c r="U7" s="70">
        <v>3.9457938924680871</v>
      </c>
      <c r="V7" s="69">
        <v>8.1647557772583316E-3</v>
      </c>
      <c r="W7" s="68">
        <v>8.9360150254077977E-4</v>
      </c>
      <c r="X7" s="67">
        <f t="shared" ref="X7:X14" si="0">G7+E7+Q7+O7</f>
        <v>0.1306961014002167</v>
      </c>
      <c r="Y7" s="67">
        <f t="shared" ref="Y7:Y14" si="1">I7+K7+M7+S7</f>
        <v>36.451213115722865</v>
      </c>
      <c r="Z7" s="67">
        <f t="shared" ref="Z7:Z14" si="2">U7+V7</f>
        <v>3.9539586482453455</v>
      </c>
      <c r="AA7" s="66">
        <f t="shared" ref="AA7:AA14" si="3">SUM(X7:Z7)</f>
        <v>40.535867865368431</v>
      </c>
    </row>
    <row r="8" spans="1:27" s="21" customFormat="1" ht="20.25" x14ac:dyDescent="0.25">
      <c r="A8" s="74">
        <v>2</v>
      </c>
      <c r="B8" s="73">
        <v>10</v>
      </c>
      <c r="C8" s="72">
        <v>15</v>
      </c>
      <c r="D8" s="68">
        <v>0</v>
      </c>
      <c r="E8" s="70">
        <v>0</v>
      </c>
      <c r="F8" s="71">
        <v>3.6725379941731107</v>
      </c>
      <c r="G8" s="70">
        <v>6.2673755490988725</v>
      </c>
      <c r="H8" s="71">
        <v>35.484564294177396</v>
      </c>
      <c r="I8" s="70">
        <v>60.556239576175606</v>
      </c>
      <c r="J8" s="71">
        <v>4.8693938344307286</v>
      </c>
      <c r="K8" s="70">
        <v>8.3098717849249386</v>
      </c>
      <c r="L8" s="71">
        <v>8.0238739870107025</v>
      </c>
      <c r="M8" s="70">
        <v>13.6931549013325</v>
      </c>
      <c r="N8" s="71">
        <v>8.4131903975528152E-4</v>
      </c>
      <c r="O8" s="70">
        <v>1.4357543440311784E-3</v>
      </c>
      <c r="P8" s="71">
        <v>6.1892469891690399E-3</v>
      </c>
      <c r="Q8" s="70">
        <v>1.056226928320334E-2</v>
      </c>
      <c r="R8" s="71">
        <v>0.11719730874264885</v>
      </c>
      <c r="S8" s="70">
        <v>0.20000325344469294</v>
      </c>
      <c r="T8" s="71">
        <v>3.3022938198273248</v>
      </c>
      <c r="U8" s="70">
        <v>5.6355347651035155</v>
      </c>
      <c r="V8" s="69">
        <v>0.98012077977356216</v>
      </c>
      <c r="W8" s="68">
        <v>5.0607464132524574E-5</v>
      </c>
      <c r="X8" s="67">
        <f t="shared" si="0"/>
        <v>6.2793735727261071</v>
      </c>
      <c r="Y8" s="67">
        <f t="shared" si="1"/>
        <v>82.759269515877747</v>
      </c>
      <c r="Z8" s="67">
        <f t="shared" si="2"/>
        <v>6.615655544877078</v>
      </c>
      <c r="AA8" s="66">
        <f t="shared" si="3"/>
        <v>95.65429863348092</v>
      </c>
    </row>
    <row r="9" spans="1:27" s="21" customFormat="1" ht="20.25" x14ac:dyDescent="0.25">
      <c r="A9" s="45">
        <v>3</v>
      </c>
      <c r="B9" s="31">
        <v>10</v>
      </c>
      <c r="C9" s="17">
        <v>30</v>
      </c>
      <c r="D9" s="18">
        <v>0</v>
      </c>
      <c r="E9" s="19">
        <v>0</v>
      </c>
      <c r="F9" s="20">
        <v>5.0653236436021745</v>
      </c>
      <c r="G9" s="33">
        <v>8.6479109241359762</v>
      </c>
      <c r="H9" s="20">
        <v>35.460110724065537</v>
      </c>
      <c r="I9" s="33">
        <v>60.54023561720561</v>
      </c>
      <c r="J9" s="20">
        <v>4.1135508123109821</v>
      </c>
      <c r="K9" s="33">
        <v>7.0229710436378285</v>
      </c>
      <c r="L9" s="20">
        <v>6.5148337122900388</v>
      </c>
      <c r="M9" s="33">
        <v>11.122625408593855</v>
      </c>
      <c r="N9" s="20">
        <v>2.4450916114030045E-3</v>
      </c>
      <c r="O9" s="33">
        <v>4.1744506377471803E-3</v>
      </c>
      <c r="P9" s="20">
        <v>1.6021748993046803E-2</v>
      </c>
      <c r="Q9" s="33">
        <v>2.7353563319438709E-2</v>
      </c>
      <c r="R9" s="20">
        <v>0.15669254335533342</v>
      </c>
      <c r="S9" s="33">
        <v>0.26751762899398074</v>
      </c>
      <c r="T9" s="20">
        <v>4.5407115852416124</v>
      </c>
      <c r="U9" s="33">
        <v>7.7522735457948668</v>
      </c>
      <c r="V9" s="35">
        <v>1.603873257396895</v>
      </c>
      <c r="W9" s="18">
        <v>5.3663776880736185E-5</v>
      </c>
      <c r="X9" s="65">
        <f t="shared" si="0"/>
        <v>8.6794389380931616</v>
      </c>
      <c r="Y9" s="65">
        <f t="shared" si="1"/>
        <v>78.953349698431268</v>
      </c>
      <c r="Z9" s="65">
        <f t="shared" si="2"/>
        <v>9.3561468031917627</v>
      </c>
      <c r="AA9" s="63">
        <f t="shared" si="3"/>
        <v>96.988935439716187</v>
      </c>
    </row>
    <row r="10" spans="1:27" s="21" customFormat="1" ht="20.25" x14ac:dyDescent="0.25">
      <c r="A10" s="45">
        <v>4</v>
      </c>
      <c r="B10" s="31">
        <v>10</v>
      </c>
      <c r="C10" s="17">
        <v>45</v>
      </c>
      <c r="D10" s="18">
        <v>0</v>
      </c>
      <c r="E10" s="19">
        <v>0</v>
      </c>
      <c r="F10" s="20">
        <v>6.3220312418323035</v>
      </c>
      <c r="G10" s="33">
        <v>10.856651524507337</v>
      </c>
      <c r="H10" s="20">
        <v>34.0987050475891</v>
      </c>
      <c r="I10" s="33">
        <v>58.55681580891639</v>
      </c>
      <c r="J10" s="20">
        <v>3.6102736379763507</v>
      </c>
      <c r="K10" s="33">
        <v>6.1998280098384795</v>
      </c>
      <c r="L10" s="20">
        <v>5.5909947433731828</v>
      </c>
      <c r="M10" s="33">
        <v>9.601256461307015</v>
      </c>
      <c r="N10" s="20">
        <v>6.2582496245163948E-3</v>
      </c>
      <c r="O10" s="33">
        <v>1.0747138833803399E-2</v>
      </c>
      <c r="P10" s="20">
        <v>2.8313101178120855E-2</v>
      </c>
      <c r="Q10" s="33">
        <v>4.862127971246305E-2</v>
      </c>
      <c r="R10" s="20">
        <v>0.19856228131338471</v>
      </c>
      <c r="S10" s="33">
        <v>0.34098614320958731</v>
      </c>
      <c r="T10" s="20">
        <v>4.8528525664355238</v>
      </c>
      <c r="U10" s="33">
        <v>8.3337063771963269</v>
      </c>
      <c r="V10" s="35">
        <v>2.5649094265005288</v>
      </c>
      <c r="W10" s="18">
        <v>8.9862676488260606E-5</v>
      </c>
      <c r="X10" s="65">
        <f t="shared" si="0"/>
        <v>10.916019943053604</v>
      </c>
      <c r="Y10" s="65">
        <f t="shared" si="1"/>
        <v>74.698886423271475</v>
      </c>
      <c r="Z10" s="65">
        <f t="shared" si="2"/>
        <v>10.898615803696856</v>
      </c>
      <c r="AA10" s="63">
        <f t="shared" si="3"/>
        <v>96.513522170021929</v>
      </c>
    </row>
    <row r="11" spans="1:27" s="21" customFormat="1" ht="20.25" x14ac:dyDescent="0.25">
      <c r="A11" s="45">
        <v>5</v>
      </c>
      <c r="B11" s="31">
        <v>10</v>
      </c>
      <c r="C11" s="17">
        <v>60</v>
      </c>
      <c r="D11" s="18">
        <v>0</v>
      </c>
      <c r="E11" s="19">
        <v>0</v>
      </c>
      <c r="F11" s="20">
        <v>7.6444228166245436</v>
      </c>
      <c r="G11" s="33">
        <v>13.052002454054268</v>
      </c>
      <c r="H11" s="20">
        <v>33.119784317983509</v>
      </c>
      <c r="I11" s="33">
        <v>56.548351205270649</v>
      </c>
      <c r="J11" s="20">
        <v>3.3489337603714557</v>
      </c>
      <c r="K11" s="33">
        <v>5.7179322373136428</v>
      </c>
      <c r="L11" s="20">
        <v>5.1879156211707809</v>
      </c>
      <c r="M11" s="33">
        <v>8.8577894032353637</v>
      </c>
      <c r="N11" s="20">
        <v>1.2624353908520116E-2</v>
      </c>
      <c r="O11" s="33">
        <v>2.1554681386345798E-2</v>
      </c>
      <c r="P11" s="20">
        <v>4.3515746315955783E-2</v>
      </c>
      <c r="Q11" s="33">
        <v>7.4298301039900941E-2</v>
      </c>
      <c r="R11" s="20">
        <v>0.24027455965424002</v>
      </c>
      <c r="S11" s="33">
        <v>0.41024210950679785</v>
      </c>
      <c r="T11" s="20">
        <v>5.225749559328329</v>
      </c>
      <c r="U11" s="33">
        <v>8.9223866482497236</v>
      </c>
      <c r="V11" s="35">
        <v>3.251109294953801</v>
      </c>
      <c r="W11" s="18">
        <v>1.1949595031640328E-4</v>
      </c>
      <c r="X11" s="65">
        <f t="shared" si="0"/>
        <v>13.147855436480516</v>
      </c>
      <c r="Y11" s="65">
        <f t="shared" si="1"/>
        <v>71.534314955326451</v>
      </c>
      <c r="Z11" s="65">
        <f t="shared" si="2"/>
        <v>12.173495943203525</v>
      </c>
      <c r="AA11" s="63">
        <f t="shared" si="3"/>
        <v>96.855666335010483</v>
      </c>
    </row>
    <row r="12" spans="1:27" s="21" customFormat="1" ht="20.25" x14ac:dyDescent="0.25">
      <c r="A12" s="45">
        <v>6</v>
      </c>
      <c r="B12" s="31">
        <v>10</v>
      </c>
      <c r="C12" s="17">
        <v>90</v>
      </c>
      <c r="D12" s="18">
        <v>0</v>
      </c>
      <c r="E12" s="19">
        <v>0</v>
      </c>
      <c r="F12" s="20">
        <v>10.018414000502467</v>
      </c>
      <c r="G12" s="33">
        <v>16.986981446963842</v>
      </c>
      <c r="H12" s="20">
        <v>31.036687107251339</v>
      </c>
      <c r="I12" s="33">
        <v>52.625059020285839</v>
      </c>
      <c r="J12" s="20">
        <v>3.0221764372040147</v>
      </c>
      <c r="K12" s="33">
        <v>5.1243295661030848</v>
      </c>
      <c r="L12" s="20">
        <v>4.6934020007725055</v>
      </c>
      <c r="M12" s="33">
        <v>7.9580193737518607</v>
      </c>
      <c r="N12" s="20">
        <v>3.4407348182899665E-2</v>
      </c>
      <c r="O12" s="33">
        <v>5.8340270744733393E-2</v>
      </c>
      <c r="P12" s="20">
        <v>7.7801342786137831E-2</v>
      </c>
      <c r="Q12" s="33">
        <v>0.13191808268162133</v>
      </c>
      <c r="R12" s="20">
        <v>0.3195234645103468</v>
      </c>
      <c r="S12" s="33">
        <v>0.54177628946404532</v>
      </c>
      <c r="T12" s="20">
        <v>5.5214238670817544</v>
      </c>
      <c r="U12" s="33">
        <v>9.3619933041534313</v>
      </c>
      <c r="V12" s="35">
        <v>4.6433041480138311</v>
      </c>
      <c r="W12" s="18">
        <v>2.0460053772388621E-4</v>
      </c>
      <c r="X12" s="65">
        <f t="shared" si="0"/>
        <v>17.177239800390197</v>
      </c>
      <c r="Y12" s="65">
        <f t="shared" si="1"/>
        <v>66.249184249604824</v>
      </c>
      <c r="Z12" s="65">
        <f t="shared" si="2"/>
        <v>14.005297452167262</v>
      </c>
      <c r="AA12" s="63">
        <f t="shared" si="3"/>
        <v>97.431721502162276</v>
      </c>
    </row>
    <row r="13" spans="1:27" s="21" customFormat="1" ht="20.25" x14ac:dyDescent="0.25">
      <c r="A13" s="45">
        <v>7</v>
      </c>
      <c r="B13" s="31">
        <v>10</v>
      </c>
      <c r="C13" s="17">
        <v>120</v>
      </c>
      <c r="D13" s="18">
        <v>0</v>
      </c>
      <c r="E13" s="19">
        <v>0</v>
      </c>
      <c r="F13" s="20">
        <v>11.675233706502114</v>
      </c>
      <c r="G13" s="33">
        <v>19.917891117595151</v>
      </c>
      <c r="H13" s="20">
        <v>28.804030973190507</v>
      </c>
      <c r="I13" s="33">
        <v>49.139502601200796</v>
      </c>
      <c r="J13" s="20">
        <v>2.7812242926721282</v>
      </c>
      <c r="K13" s="33">
        <v>4.7447516646767012</v>
      </c>
      <c r="L13" s="20">
        <v>4.237646940838288</v>
      </c>
      <c r="M13" s="33">
        <v>7.2294045883515681</v>
      </c>
      <c r="N13" s="20">
        <v>6.6470107230539241E-2</v>
      </c>
      <c r="O13" s="33">
        <v>0.11339769205931854</v>
      </c>
      <c r="P13" s="20">
        <v>0.10962343178737226</v>
      </c>
      <c r="Q13" s="33">
        <v>0.18701707393112796</v>
      </c>
      <c r="R13" s="20">
        <v>0.38379216166931601</v>
      </c>
      <c r="S13" s="33">
        <v>0.65474730997028929</v>
      </c>
      <c r="T13" s="20">
        <v>5.1859543240220516</v>
      </c>
      <c r="U13" s="33">
        <v>8.8472040835953631</v>
      </c>
      <c r="V13" s="35">
        <v>6.4302886509553661</v>
      </c>
      <c r="W13" s="18">
        <v>3.2539158733960064E-4</v>
      </c>
      <c r="X13" s="65">
        <f t="shared" si="0"/>
        <v>20.218305883585597</v>
      </c>
      <c r="Y13" s="65">
        <f t="shared" si="1"/>
        <v>61.768406164199355</v>
      </c>
      <c r="Z13" s="65">
        <f t="shared" si="2"/>
        <v>15.27749273455073</v>
      </c>
      <c r="AA13" s="63">
        <f t="shared" si="3"/>
        <v>97.264204782335682</v>
      </c>
    </row>
    <row r="14" spans="1:27" s="21" customFormat="1" ht="21" thickBot="1" x14ac:dyDescent="0.3">
      <c r="A14" s="46">
        <v>8</v>
      </c>
      <c r="B14" s="32">
        <v>10</v>
      </c>
      <c r="C14" s="22">
        <v>150</v>
      </c>
      <c r="D14" s="23">
        <v>0</v>
      </c>
      <c r="E14" s="24">
        <v>0</v>
      </c>
      <c r="F14" s="25">
        <v>13.985692972263571</v>
      </c>
      <c r="G14" s="34">
        <v>23.841584963004426</v>
      </c>
      <c r="H14" s="25">
        <v>27.128721381789092</v>
      </c>
      <c r="I14" s="34">
        <v>46.246669152849044</v>
      </c>
      <c r="J14" s="26">
        <v>2.6209619411027498</v>
      </c>
      <c r="K14" s="34">
        <v>4.4679864578414659</v>
      </c>
      <c r="L14" s="25">
        <v>4.1740790631088709</v>
      </c>
      <c r="M14" s="34">
        <v>7.1156045555103704</v>
      </c>
      <c r="N14" s="25">
        <v>0.11826250111463514</v>
      </c>
      <c r="O14" s="34">
        <v>0.20160355828300688</v>
      </c>
      <c r="P14" s="25">
        <v>0.1523840837430073</v>
      </c>
      <c r="Q14" s="34">
        <v>0.25977104507968329</v>
      </c>
      <c r="R14" s="25">
        <v>0.46028946674069582</v>
      </c>
      <c r="S14" s="34">
        <v>0.78466118558715658</v>
      </c>
      <c r="T14" s="25">
        <v>4.9988125358845075</v>
      </c>
      <c r="U14" s="34">
        <v>8.521537976329034</v>
      </c>
      <c r="V14" s="36">
        <v>6.7352681696857992</v>
      </c>
      <c r="W14" s="23">
        <v>4.3543516524651777E-4</v>
      </c>
      <c r="X14" s="64">
        <f t="shared" si="0"/>
        <v>24.302959566367118</v>
      </c>
      <c r="Y14" s="64">
        <f t="shared" si="1"/>
        <v>58.614921351788041</v>
      </c>
      <c r="Z14" s="64">
        <f t="shared" si="2"/>
        <v>15.256806146014833</v>
      </c>
      <c r="AA14" s="63">
        <f t="shared" si="3"/>
        <v>98.174687064170001</v>
      </c>
    </row>
    <row r="15" spans="1:27" s="21" customFormat="1" thickBot="1" x14ac:dyDescent="0.3">
      <c r="B15" s="51"/>
      <c r="C15" s="52"/>
      <c r="D15" s="53"/>
      <c r="E15" s="53"/>
      <c r="F15" s="53"/>
      <c r="G15" s="53"/>
      <c r="H15" s="53"/>
      <c r="I15" s="53"/>
      <c r="J15" s="54"/>
      <c r="K15" s="54"/>
      <c r="L15" s="53"/>
      <c r="M15" s="53"/>
      <c r="N15" s="53"/>
      <c r="O15" s="53"/>
      <c r="P15" s="53"/>
      <c r="Q15" s="53"/>
      <c r="R15" s="55"/>
      <c r="S15" s="55"/>
      <c r="T15" s="53"/>
      <c r="U15" s="53"/>
      <c r="V15" s="53"/>
      <c r="W15" s="53"/>
      <c r="X15" s="56"/>
      <c r="Y15" s="56"/>
      <c r="Z15" s="56"/>
      <c r="AA15" s="57"/>
    </row>
    <row r="16" spans="1:27" ht="20.25" thickBot="1" x14ac:dyDescent="0.3">
      <c r="A16" s="95" t="s">
        <v>45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7"/>
    </row>
    <row r="17" spans="1:29" s="9" customFormat="1" x14ac:dyDescent="0.25">
      <c r="A17" s="102" t="s">
        <v>6</v>
      </c>
      <c r="B17" s="104" t="s">
        <v>7</v>
      </c>
      <c r="C17" s="106" t="s">
        <v>8</v>
      </c>
      <c r="D17" s="100" t="s">
        <v>9</v>
      </c>
      <c r="E17" s="108"/>
      <c r="F17" s="100" t="s">
        <v>10</v>
      </c>
      <c r="G17" s="101"/>
      <c r="H17" s="100" t="s">
        <v>11</v>
      </c>
      <c r="I17" s="101"/>
      <c r="J17" s="100" t="s">
        <v>12</v>
      </c>
      <c r="K17" s="101"/>
      <c r="L17" s="100" t="s">
        <v>13</v>
      </c>
      <c r="M17" s="101"/>
      <c r="N17" s="98" t="s">
        <v>14</v>
      </c>
      <c r="O17" s="99"/>
      <c r="P17" s="98" t="s">
        <v>15</v>
      </c>
      <c r="Q17" s="99"/>
      <c r="R17" s="98" t="s">
        <v>32</v>
      </c>
      <c r="S17" s="99"/>
      <c r="T17" s="98" t="s">
        <v>16</v>
      </c>
      <c r="U17" s="99"/>
      <c r="V17" s="5" t="s">
        <v>17</v>
      </c>
      <c r="W17" s="6" t="s">
        <v>18</v>
      </c>
      <c r="X17" s="7" t="s">
        <v>19</v>
      </c>
      <c r="Y17" s="7" t="s">
        <v>20</v>
      </c>
      <c r="Z17" s="7" t="s">
        <v>21</v>
      </c>
      <c r="AA17" s="8" t="s">
        <v>22</v>
      </c>
    </row>
    <row r="18" spans="1:29" s="9" customFormat="1" ht="15.75" thickBot="1" x14ac:dyDescent="0.3">
      <c r="A18" s="103"/>
      <c r="B18" s="105"/>
      <c r="C18" s="107"/>
      <c r="D18" s="12" t="s">
        <v>23</v>
      </c>
      <c r="E18" s="13" t="s">
        <v>25</v>
      </c>
      <c r="F18" s="12" t="s">
        <v>23</v>
      </c>
      <c r="G18" s="13" t="s">
        <v>25</v>
      </c>
      <c r="H18" s="12" t="s">
        <v>23</v>
      </c>
      <c r="I18" s="13" t="s">
        <v>25</v>
      </c>
      <c r="J18" s="12" t="s">
        <v>23</v>
      </c>
      <c r="K18" s="13" t="s">
        <v>25</v>
      </c>
      <c r="L18" s="12" t="s">
        <v>23</v>
      </c>
      <c r="M18" s="13" t="s">
        <v>25</v>
      </c>
      <c r="N18" s="12" t="s">
        <v>23</v>
      </c>
      <c r="O18" s="13" t="s">
        <v>25</v>
      </c>
      <c r="P18" s="12" t="s">
        <v>23</v>
      </c>
      <c r="Q18" s="13" t="s">
        <v>25</v>
      </c>
      <c r="R18" s="12" t="s">
        <v>23</v>
      </c>
      <c r="S18" s="13" t="s">
        <v>25</v>
      </c>
      <c r="T18" s="12" t="s">
        <v>23</v>
      </c>
      <c r="U18" s="13" t="s">
        <v>25</v>
      </c>
      <c r="V18" s="13" t="s">
        <v>25</v>
      </c>
      <c r="W18" s="14" t="s">
        <v>25</v>
      </c>
      <c r="X18" s="15" t="s">
        <v>25</v>
      </c>
      <c r="Y18" s="15" t="s">
        <v>25</v>
      </c>
      <c r="Z18" s="15" t="s">
        <v>25</v>
      </c>
      <c r="AA18" s="16" t="s">
        <v>25</v>
      </c>
    </row>
    <row r="19" spans="1:29" s="21" customFormat="1" ht="20.25" x14ac:dyDescent="0.25">
      <c r="A19" s="44">
        <v>1</v>
      </c>
      <c r="B19" s="31">
        <v>25</v>
      </c>
      <c r="C19" s="17">
        <v>0</v>
      </c>
      <c r="D19" s="18">
        <v>0</v>
      </c>
      <c r="E19" s="19">
        <v>0</v>
      </c>
      <c r="F19" s="20">
        <v>8.3574890727247215</v>
      </c>
      <c r="G19" s="33">
        <v>14.0969455615923</v>
      </c>
      <c r="H19" s="20">
        <v>19.281351877610032</v>
      </c>
      <c r="I19" s="33">
        <v>32.522570755440036</v>
      </c>
      <c r="J19" s="20">
        <v>8.3712374815050605</v>
      </c>
      <c r="K19" s="33">
        <v>14.120106053729197</v>
      </c>
      <c r="L19" s="20">
        <v>4.0255701741577461</v>
      </c>
      <c r="M19" s="33">
        <v>6.7900815126409766</v>
      </c>
      <c r="N19" s="20">
        <v>2.4961474219570456E-2</v>
      </c>
      <c r="O19" s="33">
        <v>4.2106385666750491E-2</v>
      </c>
      <c r="P19" s="20">
        <v>0.80656076194205273</v>
      </c>
      <c r="Q19" s="33">
        <v>1.3605566649917549</v>
      </c>
      <c r="R19" s="20">
        <v>0.49152546181425555</v>
      </c>
      <c r="S19" s="33">
        <v>0.82911910483519247</v>
      </c>
      <c r="T19" s="20">
        <v>2.7897722620842562</v>
      </c>
      <c r="U19" s="33">
        <v>4.7057617579725664</v>
      </c>
      <c r="V19" s="35">
        <v>32.754294175215598</v>
      </c>
      <c r="W19" s="18">
        <v>2.9699340163836748E-3</v>
      </c>
      <c r="X19" s="65">
        <f t="shared" ref="X19:X26" si="4">G19+E19+Q19+O19</f>
        <v>15.499608612250805</v>
      </c>
      <c r="Y19" s="65">
        <f t="shared" ref="Y19:Y26" si="5">I19+K19+M19+S19</f>
        <v>54.261877426645398</v>
      </c>
      <c r="Z19" s="65">
        <f t="shared" ref="Z19:Z26" si="6">U19+V19</f>
        <v>37.460055933188166</v>
      </c>
      <c r="AA19" s="63">
        <f t="shared" ref="AA19:AA26" si="7">SUM(X19:Z19)</f>
        <v>107.22154197208437</v>
      </c>
    </row>
    <row r="20" spans="1:29" s="21" customFormat="1" ht="20.25" x14ac:dyDescent="0.25">
      <c r="A20" s="45">
        <v>2</v>
      </c>
      <c r="B20" s="31">
        <v>25</v>
      </c>
      <c r="C20" s="17">
        <v>15</v>
      </c>
      <c r="D20" s="18">
        <v>0</v>
      </c>
      <c r="E20" s="19">
        <v>0</v>
      </c>
      <c r="F20" s="20">
        <v>3.5406687572501792</v>
      </c>
      <c r="G20" s="33">
        <v>5.9591315767341628</v>
      </c>
      <c r="H20" s="20">
        <v>39.734411961931947</v>
      </c>
      <c r="I20" s="33">
        <v>66.875275905364802</v>
      </c>
      <c r="J20" s="20">
        <v>3.9649360641025684</v>
      </c>
      <c r="K20" s="33">
        <v>6.6730089869576901</v>
      </c>
      <c r="L20" s="20">
        <v>6.7919039618387416</v>
      </c>
      <c r="M20" s="33">
        <v>11.431147092948562</v>
      </c>
      <c r="N20" s="20">
        <v>1.4936782685943811E-2</v>
      </c>
      <c r="O20" s="33">
        <v>2.5139460171704986E-2</v>
      </c>
      <c r="P20" s="20">
        <v>0.13387467579663631</v>
      </c>
      <c r="Q20" s="33">
        <v>0.22532637875603903</v>
      </c>
      <c r="R20" s="20">
        <v>1.4167609207370289</v>
      </c>
      <c r="S20" s="33">
        <v>2.3845659499456731</v>
      </c>
      <c r="T20" s="20">
        <v>4.0027551605504561</v>
      </c>
      <c r="U20" s="33">
        <v>6.7369533730879505</v>
      </c>
      <c r="V20" s="35">
        <v>1.7238496583717293</v>
      </c>
      <c r="W20" s="18">
        <v>4.6381579715003735E-4</v>
      </c>
      <c r="X20" s="65">
        <f t="shared" si="4"/>
        <v>6.2095974156619071</v>
      </c>
      <c r="Y20" s="65">
        <f t="shared" si="5"/>
        <v>87.36399793521673</v>
      </c>
      <c r="Z20" s="65">
        <f t="shared" si="6"/>
        <v>8.4608030314596796</v>
      </c>
      <c r="AA20" s="63">
        <f t="shared" si="7"/>
        <v>102.03439838233831</v>
      </c>
    </row>
    <row r="21" spans="1:29" s="21" customFormat="1" ht="20.25" x14ac:dyDescent="0.25">
      <c r="A21" s="45">
        <v>3</v>
      </c>
      <c r="B21" s="31">
        <v>25</v>
      </c>
      <c r="C21" s="17">
        <v>30</v>
      </c>
      <c r="D21" s="18">
        <v>0</v>
      </c>
      <c r="E21" s="19">
        <v>0</v>
      </c>
      <c r="F21" s="20">
        <v>5.9957126049464469</v>
      </c>
      <c r="G21" s="33">
        <v>10.063875057252501</v>
      </c>
      <c r="H21" s="20">
        <v>42.661773117137074</v>
      </c>
      <c r="I21" s="33">
        <v>71.607908043585894</v>
      </c>
      <c r="J21" s="20">
        <v>3.7938716926157809</v>
      </c>
      <c r="K21" s="33">
        <v>6.3679164860543835</v>
      </c>
      <c r="L21" s="20">
        <v>6.7428188346225193</v>
      </c>
      <c r="M21" s="33">
        <v>11.317885382906278</v>
      </c>
      <c r="N21" s="20">
        <v>6.8793163937450177E-2</v>
      </c>
      <c r="O21" s="33">
        <v>0.11546961312510944</v>
      </c>
      <c r="P21" s="20">
        <v>0.43536813554382947</v>
      </c>
      <c r="Q21" s="33">
        <v>0.73085002946838051</v>
      </c>
      <c r="R21" s="20">
        <v>1.5608271476236986</v>
      </c>
      <c r="S21" s="33">
        <v>2.619826366784423</v>
      </c>
      <c r="T21" s="20">
        <v>2.4028507726851238</v>
      </c>
      <c r="U21" s="33">
        <v>4.0332473454948889</v>
      </c>
      <c r="V21" s="35">
        <v>2.984244481403826</v>
      </c>
      <c r="W21" s="18">
        <v>3.1841919563758429E-3</v>
      </c>
      <c r="X21" s="65">
        <f t="shared" si="4"/>
        <v>10.91019469984599</v>
      </c>
      <c r="Y21" s="65">
        <f t="shared" si="5"/>
        <v>91.913536279330984</v>
      </c>
      <c r="Z21" s="65">
        <f t="shared" si="6"/>
        <v>7.0174918268987145</v>
      </c>
      <c r="AA21" s="63">
        <f t="shared" si="7"/>
        <v>109.84122280607569</v>
      </c>
    </row>
    <row r="22" spans="1:29" s="21" customFormat="1" ht="20.25" x14ac:dyDescent="0.25">
      <c r="A22" s="45">
        <v>4</v>
      </c>
      <c r="B22" s="31">
        <v>25</v>
      </c>
      <c r="C22" s="17">
        <v>45</v>
      </c>
      <c r="D22" s="18">
        <v>0</v>
      </c>
      <c r="E22" s="19">
        <v>0</v>
      </c>
      <c r="F22" s="20">
        <v>6.7675114972617756</v>
      </c>
      <c r="G22" s="33">
        <v>11.349590223278819</v>
      </c>
      <c r="H22" s="20">
        <v>37.050347457920545</v>
      </c>
      <c r="I22" s="33">
        <v>62.135517533683611</v>
      </c>
      <c r="J22" s="20">
        <v>3.10386573342358</v>
      </c>
      <c r="K22" s="33">
        <v>5.2052358790526414</v>
      </c>
      <c r="L22" s="20">
        <v>5.4811271641423529</v>
      </c>
      <c r="M22" s="33">
        <v>9.192232924145225</v>
      </c>
      <c r="N22" s="20">
        <v>0.16963128773405498</v>
      </c>
      <c r="O22" s="33">
        <v>0.28447890797510555</v>
      </c>
      <c r="P22" s="20">
        <v>0.24957400894942225</v>
      </c>
      <c r="Q22" s="33">
        <v>0.41853656385135424</v>
      </c>
      <c r="R22" s="20">
        <v>1.1558814741342893</v>
      </c>
      <c r="S22" s="33">
        <v>1.9385335264630961</v>
      </c>
      <c r="T22" s="20">
        <v>3.6798783416569729</v>
      </c>
      <c r="U22" s="33">
        <v>6.1713875325331058</v>
      </c>
      <c r="V22" s="35">
        <v>3.5994845156941002</v>
      </c>
      <c r="W22" s="18">
        <v>1.388963040414126E-3</v>
      </c>
      <c r="X22" s="65">
        <f t="shared" si="4"/>
        <v>12.052605695105278</v>
      </c>
      <c r="Y22" s="65">
        <f t="shared" si="5"/>
        <v>78.471519863344568</v>
      </c>
      <c r="Z22" s="65">
        <f t="shared" si="6"/>
        <v>9.770872048227206</v>
      </c>
      <c r="AA22" s="63">
        <f t="shared" si="7"/>
        <v>100.29499760667704</v>
      </c>
    </row>
    <row r="23" spans="1:29" s="21" customFormat="1" ht="20.25" x14ac:dyDescent="0.25">
      <c r="A23" s="45">
        <v>5</v>
      </c>
      <c r="B23" s="31">
        <v>25</v>
      </c>
      <c r="C23" s="17">
        <v>60</v>
      </c>
      <c r="D23" s="18">
        <v>0</v>
      </c>
      <c r="E23" s="19">
        <v>0</v>
      </c>
      <c r="F23" s="20">
        <v>8.3024790567605269</v>
      </c>
      <c r="G23" s="33">
        <v>13.921921646326927</v>
      </c>
      <c r="H23" s="20">
        <v>37.326450977886545</v>
      </c>
      <c r="I23" s="33">
        <v>62.590455881788678</v>
      </c>
      <c r="J23" s="20">
        <v>3.3248180840283301</v>
      </c>
      <c r="K23" s="33">
        <v>5.5751859619876312</v>
      </c>
      <c r="L23" s="20">
        <v>5.2239289865255349</v>
      </c>
      <c r="M23" s="33">
        <v>8.759688379014019</v>
      </c>
      <c r="N23" s="20">
        <v>0.2749793357317889</v>
      </c>
      <c r="O23" s="33">
        <v>0.46109612504695519</v>
      </c>
      <c r="P23" s="20">
        <v>0.12063132852190768</v>
      </c>
      <c r="Q23" s="33">
        <v>0.20227849515459193</v>
      </c>
      <c r="R23" s="20">
        <v>0.66659859980898595</v>
      </c>
      <c r="S23" s="33">
        <v>1.1177904137389765</v>
      </c>
      <c r="T23" s="20">
        <v>3.6760554370235377</v>
      </c>
      <c r="U23" s="33">
        <v>6.1641641035628929</v>
      </c>
      <c r="V23" s="35">
        <v>3.4756317392789442</v>
      </c>
      <c r="W23" s="18">
        <v>9.5476443498384491E-3</v>
      </c>
      <c r="X23" s="65">
        <f t="shared" si="4"/>
        <v>14.585296266528475</v>
      </c>
      <c r="Y23" s="65">
        <f t="shared" si="5"/>
        <v>78.043120636529309</v>
      </c>
      <c r="Z23" s="65">
        <f t="shared" si="6"/>
        <v>9.6397958428418367</v>
      </c>
      <c r="AA23" s="63">
        <f t="shared" si="7"/>
        <v>102.26821274589962</v>
      </c>
    </row>
    <row r="24" spans="1:29" s="21" customFormat="1" ht="20.25" x14ac:dyDescent="0.25">
      <c r="A24" s="45">
        <v>6</v>
      </c>
      <c r="B24" s="31">
        <v>25</v>
      </c>
      <c r="C24" s="17">
        <v>90</v>
      </c>
      <c r="D24" s="18">
        <v>0</v>
      </c>
      <c r="E24" s="19">
        <v>0</v>
      </c>
      <c r="F24" s="20">
        <v>10.693324916797778</v>
      </c>
      <c r="G24" s="33">
        <v>17.913146582485926</v>
      </c>
      <c r="H24" s="20">
        <v>34.755889236273497</v>
      </c>
      <c r="I24" s="33">
        <v>58.222053789463644</v>
      </c>
      <c r="J24" s="20">
        <v>3.0628793789860764</v>
      </c>
      <c r="K24" s="33">
        <v>5.130846365106164</v>
      </c>
      <c r="L24" s="20">
        <v>4.698549017336064</v>
      </c>
      <c r="M24" s="33">
        <v>7.8708725235051036</v>
      </c>
      <c r="N24" s="20">
        <v>0.61931855069116004</v>
      </c>
      <c r="O24" s="33">
        <v>1.0374644057019529</v>
      </c>
      <c r="P24" s="20">
        <v>0.11900767055769791</v>
      </c>
      <c r="Q24" s="33">
        <v>0.19935818501048841</v>
      </c>
      <c r="R24" s="20">
        <v>0.78010026795943244</v>
      </c>
      <c r="S24" s="33">
        <v>1.3068012575810266</v>
      </c>
      <c r="T24" s="20">
        <v>4.1418026939072989</v>
      </c>
      <c r="U24" s="33">
        <v>6.9382272912281699</v>
      </c>
      <c r="V24" s="35">
        <v>1.3845762054676474</v>
      </c>
      <c r="W24" s="18">
        <v>4.0687484396632525E-3</v>
      </c>
      <c r="X24" s="65">
        <f t="shared" si="4"/>
        <v>19.149969173198368</v>
      </c>
      <c r="Y24" s="65">
        <f t="shared" si="5"/>
        <v>72.530573935655937</v>
      </c>
      <c r="Z24" s="65">
        <f t="shared" si="6"/>
        <v>8.3228034966958173</v>
      </c>
      <c r="AA24" s="63">
        <f t="shared" si="7"/>
        <v>100.00334660555012</v>
      </c>
    </row>
    <row r="25" spans="1:29" s="21" customFormat="1" ht="20.25" x14ac:dyDescent="0.25">
      <c r="A25" s="45">
        <v>7</v>
      </c>
      <c r="B25" s="31">
        <v>25</v>
      </c>
      <c r="C25" s="17">
        <v>120</v>
      </c>
      <c r="D25" s="18">
        <v>0</v>
      </c>
      <c r="E25" s="19">
        <v>0</v>
      </c>
      <c r="F25" s="20">
        <v>12.47983339349125</v>
      </c>
      <c r="G25" s="33">
        <v>20.919312550029744</v>
      </c>
      <c r="H25" s="20">
        <v>32.33127055932502</v>
      </c>
      <c r="I25" s="33">
        <v>54.195200927212142</v>
      </c>
      <c r="J25" s="20">
        <v>3.0382309582018134</v>
      </c>
      <c r="K25" s="33">
        <v>5.0927995000316679</v>
      </c>
      <c r="L25" s="20">
        <v>4.2378087024005113</v>
      </c>
      <c r="M25" s="33">
        <v>7.1036331145458886</v>
      </c>
      <c r="N25" s="20">
        <v>1.0611103056556577</v>
      </c>
      <c r="O25" s="33">
        <v>1.7786837446554193</v>
      </c>
      <c r="P25" s="20">
        <v>0.46709269014493948</v>
      </c>
      <c r="Q25" s="33">
        <v>0.78293655922713368</v>
      </c>
      <c r="R25" s="20">
        <v>0.61218424041191388</v>
      </c>
      <c r="S25" s="33">
        <v>1.0262008234763358</v>
      </c>
      <c r="T25" s="20">
        <v>3.8323311869495087</v>
      </c>
      <c r="U25" s="33">
        <v>6.4239346174888814</v>
      </c>
      <c r="V25" s="35">
        <v>4.1040306412832726</v>
      </c>
      <c r="W25" s="18">
        <v>5.3190989365049261E-3</v>
      </c>
      <c r="X25" s="65">
        <f t="shared" si="4"/>
        <v>23.4809328539123</v>
      </c>
      <c r="Y25" s="65">
        <f t="shared" si="5"/>
        <v>67.417834365266032</v>
      </c>
      <c r="Z25" s="65">
        <f t="shared" si="6"/>
        <v>10.527965258772154</v>
      </c>
      <c r="AA25" s="63">
        <f t="shared" si="7"/>
        <v>101.42673247795048</v>
      </c>
    </row>
    <row r="26" spans="1:29" s="21" customFormat="1" ht="21" thickBot="1" x14ac:dyDescent="0.3">
      <c r="A26" s="46">
        <v>8</v>
      </c>
      <c r="B26" s="32">
        <v>25</v>
      </c>
      <c r="C26" s="22">
        <v>150</v>
      </c>
      <c r="D26" s="23">
        <v>0</v>
      </c>
      <c r="E26" s="24">
        <v>0</v>
      </c>
      <c r="F26" s="25">
        <v>14.373965837604487</v>
      </c>
      <c r="G26" s="34">
        <v>24.102828057318309</v>
      </c>
      <c r="H26" s="25">
        <v>30.47964518751732</v>
      </c>
      <c r="I26" s="34">
        <v>51.109456292941275</v>
      </c>
      <c r="J26" s="26">
        <v>2.68629594746427</v>
      </c>
      <c r="K26" s="34">
        <v>4.5044835957841416</v>
      </c>
      <c r="L26" s="25">
        <v>4.1513520252857585</v>
      </c>
      <c r="M26" s="34">
        <v>6.9611502140954356</v>
      </c>
      <c r="N26" s="25">
        <v>1.5995483338733674</v>
      </c>
      <c r="O26" s="34">
        <v>2.6821850287626527</v>
      </c>
      <c r="P26" s="25">
        <v>0.26042469527094619</v>
      </c>
      <c r="Q26" s="34">
        <v>0.43669026632135527</v>
      </c>
      <c r="R26" s="25">
        <v>1.0330413117053017</v>
      </c>
      <c r="S26" s="34">
        <v>1.7322425792472984</v>
      </c>
      <c r="T26" s="25">
        <v>3.7373748307264862</v>
      </c>
      <c r="U26" s="34">
        <v>6.2669764195978823</v>
      </c>
      <c r="V26" s="36">
        <v>1.747443736277362</v>
      </c>
      <c r="W26" s="23">
        <v>1.4439892290230349E-2</v>
      </c>
      <c r="X26" s="64">
        <f t="shared" si="4"/>
        <v>27.221703352402319</v>
      </c>
      <c r="Y26" s="64">
        <f t="shared" si="5"/>
        <v>64.30733268206815</v>
      </c>
      <c r="Z26" s="64">
        <f t="shared" si="6"/>
        <v>8.0144201558752446</v>
      </c>
      <c r="AA26" s="63">
        <f t="shared" si="7"/>
        <v>99.543456190345708</v>
      </c>
    </row>
    <row r="27" spans="1:29" x14ac:dyDescent="0.25">
      <c r="AB27" s="27"/>
      <c r="AC27" s="21"/>
    </row>
    <row r="28" spans="1:29" ht="20.25" x14ac:dyDescent="0.25">
      <c r="C28" s="29"/>
      <c r="D28" s="21" t="s">
        <v>28</v>
      </c>
      <c r="L28" s="50" t="s">
        <v>43</v>
      </c>
      <c r="AB28" s="27"/>
      <c r="AC28" s="21"/>
    </row>
    <row r="29" spans="1:29" ht="20.25" x14ac:dyDescent="0.25">
      <c r="C29" s="30"/>
      <c r="D29" s="21" t="s">
        <v>29</v>
      </c>
      <c r="L29" s="47" t="s">
        <v>31</v>
      </c>
      <c r="AB29" s="27"/>
      <c r="AC29" s="28"/>
    </row>
    <row r="30" spans="1:29" ht="21" x14ac:dyDescent="0.25">
      <c r="L30" s="48"/>
      <c r="AB30" s="27"/>
      <c r="AC30" s="21"/>
    </row>
    <row r="31" spans="1:29" ht="20.25" x14ac:dyDescent="0.25">
      <c r="L31" s="47" t="s">
        <v>26</v>
      </c>
      <c r="AB31" s="27"/>
      <c r="AC31" s="21"/>
    </row>
    <row r="32" spans="1:29" ht="21" x14ac:dyDescent="0.25">
      <c r="L32" s="48"/>
    </row>
    <row r="33" spans="12:12" ht="20.25" x14ac:dyDescent="0.25">
      <c r="L33" s="47" t="s">
        <v>27</v>
      </c>
    </row>
    <row r="34" spans="12:12" ht="21" x14ac:dyDescent="0.25">
      <c r="L34" s="48"/>
    </row>
    <row r="35" spans="12:12" ht="20.25" x14ac:dyDescent="0.25">
      <c r="L35" s="49" t="s">
        <v>30</v>
      </c>
    </row>
  </sheetData>
  <sheetProtection password="DF74" sheet="1" formatCells="0" formatColumns="0" formatRows="0" insertColumns="0" insertRows="0" insertHyperlinks="0" deleteColumns="0" deleteRows="0" sort="0" autoFilter="0" pivotTables="0"/>
  <mergeCells count="27">
    <mergeCell ref="L5:M5"/>
    <mergeCell ref="N5:O5"/>
    <mergeCell ref="B5:B6"/>
    <mergeCell ref="C5:C6"/>
    <mergeCell ref="D5:E5"/>
    <mergeCell ref="F5:G5"/>
    <mergeCell ref="D17:E17"/>
    <mergeCell ref="F17:G17"/>
    <mergeCell ref="H17:I17"/>
    <mergeCell ref="H5:I5"/>
    <mergeCell ref="J5:K5"/>
    <mergeCell ref="A1:AA2"/>
    <mergeCell ref="R17:S17"/>
    <mergeCell ref="T17:U17"/>
    <mergeCell ref="A5:A6"/>
    <mergeCell ref="A17:A18"/>
    <mergeCell ref="A4:AA4"/>
    <mergeCell ref="A16:AA16"/>
    <mergeCell ref="J17:K17"/>
    <mergeCell ref="L17:M17"/>
    <mergeCell ref="N17:O17"/>
    <mergeCell ref="P17:Q17"/>
    <mergeCell ref="P5:Q5"/>
    <mergeCell ref="R5:S5"/>
    <mergeCell ref="T5:U5"/>
    <mergeCell ref="B17:B18"/>
    <mergeCell ref="C17:C18"/>
  </mergeCells>
  <pageMargins left="0.59055118110236227" right="0.19685039370078741" top="0.39370078740157483" bottom="0.3937007874015748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ESTATÍSTICOS</vt:lpstr>
      <vt:lpstr>DADOS PARA BALANÇO</vt:lpstr>
      <vt:lpstr>Gabarito 1</vt:lpstr>
      <vt:lpstr>Gabarito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 Assis dos Santos</cp:lastModifiedBy>
  <cp:lastPrinted>2017-01-13T18:15:47Z</cp:lastPrinted>
  <dcterms:created xsi:type="dcterms:W3CDTF">2014-02-28T22:56:50Z</dcterms:created>
  <dcterms:modified xsi:type="dcterms:W3CDTF">2018-09-13T23:07:00Z</dcterms:modified>
</cp:coreProperties>
</file>